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Cuentas de ahorro tr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<sst xmlns="http://schemas.openxmlformats.org/spreadsheetml/2006/main" count="104" uniqueCount="62">
  <si>
    <t>Hasta 5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</si>
  <si>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</si>
  <si>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</si>
  <si>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</si>
  <si>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</si>
  <si>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</si>
  <si>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</si>
  <si>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</si>
  <si>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</si>
  <si>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</si>
  <si>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</si>
  <si>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</si>
  <si>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</si>
  <si>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</si>
  <si>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</si>
  <si>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</si>
  <si>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</si>
  <si>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</si>
  <si>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</si>
  <si>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</si>
  <si>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</si>
  <si>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</si>
  <si>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</si>
  <si>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</si>
  <si>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</si>
  <si>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</si>
  <si>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</si>
  <si>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</si>
  <si>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</si>
  <si>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</si>
  <si>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</si>
  <si>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</si>
  <si>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</si>
  <si>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</si>
  <si>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</si>
  <si>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</si>
  <si>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</si>
  <si>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</si>
  <si>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</si>
  <si>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</si>
  <si>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</si>
  <si>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</si>
  <si>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</si>
  <si>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</si>
  <si>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</si>
  <si>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</si>
  <si>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</si>
  <si>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</si>
  <si>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</si>
  <si>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</si>
  <si>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</si>
  <si>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</si>
  <si>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</si>
  <si>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</si>
  <si>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</si>
  <si>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</si>
  <si>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CUENTAS DE AHORRO TRADICIONALES SEGÚN RANGOS DE SALDO POR NIVEL DE RURALIDAD</t>
  </si>
  <si>
    <t>CUENTAS DE AHORRO TRADICIONALES SEGÚN RANGOS DE SALDO POR DEPARTAMENTO</t>
  </si>
  <si>
    <t>Notas:</t>
  </si>
  <si>
    <t>Entre 5 y 10 SMMLV</t>
  </si>
  <si>
    <t>AGOSTO DE 2017</t>
  </si>
  <si>
    <t>Cooperativas SES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</si>
</sst>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#,##0.00000000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b/>
      <u val="single"/>
      <sz val="16"/>
      <name val="Trebuchet MS"/>
      <family val="2"/>
    </font>
    <font>
      <u val="single"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7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1" fontId="5" fillId="0" borderId="0" xfId="49" applyNumberFormat="1" applyFont="1" applyBorder="1" applyAlignment="1">
      <alignment/>
    </xf>
    <xf numFmtId="181" fontId="2" fillId="0" borderId="0" xfId="4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6" applyNumberFormat="1" applyFont="1" applyBorder="1" applyAlignment="1">
      <alignment horizontal="right"/>
      <protection/>
    </xf>
    <xf numFmtId="0" fontId="4" fillId="0" borderId="11" xfId="56" applyFont="1" applyBorder="1" applyAlignment="1">
      <alignment horizontal="left" indent="1"/>
      <protection/>
    </xf>
    <xf numFmtId="3" fontId="4" fillId="0" borderId="11" xfId="56" applyNumberFormat="1" applyFont="1" applyBorder="1" applyAlignment="1">
      <alignment horizontal="right"/>
      <protection/>
    </xf>
    <xf numFmtId="10" fontId="4" fillId="0" borderId="12" xfId="56" applyNumberFormat="1" applyFont="1" applyBorder="1" applyAlignment="1">
      <alignment horizontal="right"/>
      <protection/>
    </xf>
    <xf numFmtId="3" fontId="2" fillId="0" borderId="0" xfId="0" applyNumberFormat="1" applyFont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179" fontId="52" fillId="0" borderId="0" xfId="0" applyNumberFormat="1" applyFont="1" applyAlignment="1">
      <alignment horizontal="center"/>
    </xf>
    <xf numFmtId="3" fontId="53" fillId="34" borderId="0" xfId="0" applyNumberFormat="1" applyFont="1" applyFill="1" applyBorder="1" applyAlignment="1">
      <alignment horizontal="right"/>
    </xf>
    <xf numFmtId="10" fontId="53" fillId="34" borderId="0" xfId="0" applyNumberFormat="1" applyFont="1" applyFill="1" applyBorder="1" applyAlignment="1" quotePrefix="1">
      <alignment horizontal="right"/>
    </xf>
    <xf numFmtId="10" fontId="53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9" fontId="54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180" fontId="2" fillId="0" borderId="0" xfId="49" applyFont="1" applyAlignment="1">
      <alignment/>
    </xf>
    <xf numFmtId="181" fontId="2" fillId="0" borderId="0" xfId="49" applyNumberFormat="1" applyFont="1" applyAlignment="1">
      <alignment/>
    </xf>
    <xf numFmtId="181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1" fontId="2" fillId="0" borderId="0" xfId="50" applyFont="1" applyFill="1" applyAlignment="1">
      <alignment/>
    </xf>
    <xf numFmtId="0" fontId="10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3" fontId="4" fillId="0" borderId="19" xfId="56" applyNumberFormat="1" applyFont="1" applyBorder="1" applyAlignment="1">
      <alignment horizontal="right"/>
      <protection/>
    </xf>
    <xf numFmtId="3" fontId="4" fillId="0" borderId="18" xfId="56" applyNumberFormat="1" applyFont="1" applyBorder="1" applyAlignment="1">
      <alignment horizontal="right"/>
      <protection/>
    </xf>
    <xf numFmtId="3" fontId="4" fillId="0" borderId="20" xfId="56" applyNumberFormat="1" applyFont="1" applyBorder="1" applyAlignment="1">
      <alignment horizontal="right"/>
      <protection/>
    </xf>
    <xf numFmtId="3" fontId="4" fillId="0" borderId="21" xfId="56" applyNumberFormat="1" applyFont="1" applyBorder="1" applyAlignment="1">
      <alignment horizontal="right"/>
      <protection/>
    </xf>
    <xf numFmtId="10" fontId="4" fillId="0" borderId="22" xfId="56" applyNumberFormat="1" applyFont="1" applyBorder="1" applyAlignment="1">
      <alignment horizontal="right"/>
      <protection/>
    </xf>
    <xf numFmtId="10" fontId="4" fillId="0" borderId="23" xfId="56" applyNumberFormat="1" applyFont="1" applyBorder="1" applyAlignment="1">
      <alignment horizontal="right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0" xfId="56" applyFont="1" applyFill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7" fillId="0" borderId="2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bryan\Downloads\Solidario\Ahorros%20BO%200717-0817-09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_Ctas_Ahorro_SMMLV"/>
      <sheetName val="TD_CtasAho_Ruralidad"/>
      <sheetName val="TD_Ahorr_Deptos"/>
      <sheetName val="AhorrosBO0817"/>
    </sheetNames>
    <sheetDataSet>
      <sheetData sheetId="0">
        <row r="3">
          <cell r="A3" t="str">
            <v>Etiquetas de fila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U76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I68" sqref="I68"/>
    </sheetView>
  </sheetViews>
  <sheetFormatPr defaultColWidth="11.421875" defaultRowHeight="12.75"/>
  <cols>
    <col min="1" max="1" width="3.710937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7109375" style="1" bestFit="1" customWidth="1"/>
    <col min="13" max="13" width="14.7109375" style="1" bestFit="1" customWidth="1"/>
    <col min="14" max="14" width="18.00390625" style="1" bestFit="1" customWidth="1"/>
    <col min="15" max="15" width="16.421875" style="1" bestFit="1" customWidth="1"/>
    <col min="16" max="16" width="23.7109375" style="1" bestFit="1" customWidth="1"/>
    <col min="17" max="17" width="13.140625" style="1" bestFit="1" customWidth="1"/>
    <col min="18" max="18" width="22.28125" style="1" bestFit="1" customWidth="1"/>
    <col min="19" max="19" width="14.421875" style="1" bestFit="1" customWidth="1"/>
    <col min="20" max="20" width="13.28125" style="1" bestFit="1" customWidth="1"/>
    <col min="21" max="21" width="12.00390625" style="1" bestFit="1" customWidth="1"/>
    <col min="22" max="16384" width="11.421875" style="1" customWidth="1"/>
  </cols>
  <sheetData>
    <row r="2" ht="13.5"/>
    <row r="3" spans="2:14" ht="21">
      <c r="B3" s="74" t="s">
        <v>52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4" ht="18.75">
      <c r="B4" s="75" t="s">
        <v>60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ht="13.5"/>
    <row r="6" ht="13.5"/>
    <row r="7" spans="2:14" ht="15.75">
      <c r="B7" s="78" t="s">
        <v>53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2:14" ht="15.75">
      <c r="B8" s="81" t="s">
        <v>50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25.5" customHeight="1">
      <c r="A9" s="2"/>
      <c r="B9" s="33"/>
      <c r="C9" s="71" t="s">
        <v>0</v>
      </c>
      <c r="D9" s="72"/>
      <c r="E9" s="72"/>
      <c r="F9" s="73"/>
      <c r="G9" s="71" t="s">
        <v>59</v>
      </c>
      <c r="H9" s="72"/>
      <c r="I9" s="72"/>
      <c r="J9" s="73"/>
      <c r="K9" s="66" t="s">
        <v>1</v>
      </c>
      <c r="L9" s="67"/>
      <c r="M9" s="67"/>
      <c r="N9" s="68"/>
    </row>
    <row r="10" spans="1:14" ht="48">
      <c r="A10" s="2"/>
      <c r="B10" s="42" t="s">
        <v>2</v>
      </c>
      <c r="C10" s="43" t="s">
        <v>47</v>
      </c>
      <c r="D10" s="44" t="s">
        <v>48</v>
      </c>
      <c r="E10" s="44" t="s">
        <v>49</v>
      </c>
      <c r="F10" s="48" t="s">
        <v>54</v>
      </c>
      <c r="G10" s="44" t="s">
        <v>47</v>
      </c>
      <c r="H10" s="44" t="s">
        <v>48</v>
      </c>
      <c r="I10" s="44" t="s">
        <v>49</v>
      </c>
      <c r="J10" s="48" t="s">
        <v>54</v>
      </c>
      <c r="K10" s="56" t="s">
        <v>47</v>
      </c>
      <c r="L10" s="57" t="s">
        <v>48</v>
      </c>
      <c r="M10" s="57" t="s">
        <v>49</v>
      </c>
      <c r="N10" s="48" t="s">
        <v>54</v>
      </c>
    </row>
    <row r="11" spans="2:17" ht="21" customHeight="1">
      <c r="B11" s="3" t="s">
        <v>3</v>
      </c>
      <c r="C11" s="21">
        <v>47690461</v>
      </c>
      <c r="D11" s="19">
        <v>7434727.184619</v>
      </c>
      <c r="E11" s="19">
        <v>18644694</v>
      </c>
      <c r="F11" s="22">
        <f aca="true" t="shared" si="0" ref="F11:F16">E11/C11</f>
        <v>0.39095227030831176</v>
      </c>
      <c r="G11" s="19">
        <v>921308</v>
      </c>
      <c r="H11" s="19">
        <v>4513954.246676</v>
      </c>
      <c r="I11" s="19">
        <v>835623</v>
      </c>
      <c r="J11" s="22">
        <f aca="true" t="shared" si="1" ref="J11:J16">I11/G11</f>
        <v>0.9069963573528071</v>
      </c>
      <c r="K11" s="61">
        <v>54526622</v>
      </c>
      <c r="L11" s="60">
        <v>159541037.242656</v>
      </c>
      <c r="M11" s="60">
        <v>23420895</v>
      </c>
      <c r="N11" s="22">
        <f aca="true" t="shared" si="2" ref="N11:N16">M11/K11</f>
        <v>0.4295313764347991</v>
      </c>
      <c r="O11" s="23"/>
      <c r="P11" s="51"/>
      <c r="Q11" s="52"/>
    </row>
    <row r="12" spans="2:17" ht="25.5" customHeight="1">
      <c r="B12" s="4" t="s">
        <v>4</v>
      </c>
      <c r="C12" s="21">
        <v>397123</v>
      </c>
      <c r="D12" s="19">
        <v>62246.278041</v>
      </c>
      <c r="E12" s="19">
        <v>188560</v>
      </c>
      <c r="F12" s="22">
        <f t="shared" si="0"/>
        <v>0.4748151076618579</v>
      </c>
      <c r="G12" s="19">
        <v>5768</v>
      </c>
      <c r="H12" s="19">
        <v>29801.89465</v>
      </c>
      <c r="I12" s="19">
        <v>5375</v>
      </c>
      <c r="J12" s="22">
        <f t="shared" si="1"/>
        <v>0.9318654646324549</v>
      </c>
      <c r="K12" s="21">
        <v>408637</v>
      </c>
      <c r="L12" s="19">
        <v>238109.820995</v>
      </c>
      <c r="M12" s="19">
        <v>199338</v>
      </c>
      <c r="N12" s="22">
        <f t="shared" si="2"/>
        <v>0.4878119210937825</v>
      </c>
      <c r="P12" s="51"/>
      <c r="Q12" s="52"/>
    </row>
    <row r="13" spans="2:17" ht="25.5" customHeight="1">
      <c r="B13" s="4" t="s">
        <v>5</v>
      </c>
      <c r="C13" s="21">
        <v>328</v>
      </c>
      <c r="D13" s="19">
        <v>70.985571</v>
      </c>
      <c r="E13" s="19">
        <v>260</v>
      </c>
      <c r="F13" s="22">
        <f t="shared" si="0"/>
        <v>0.7926829268292683</v>
      </c>
      <c r="G13" s="19">
        <v>16</v>
      </c>
      <c r="H13" s="19">
        <v>85.811413</v>
      </c>
      <c r="I13" s="19">
        <v>11</v>
      </c>
      <c r="J13" s="22">
        <f t="shared" si="1"/>
        <v>0.6875</v>
      </c>
      <c r="K13" s="21">
        <v>436</v>
      </c>
      <c r="L13" s="19">
        <v>605701.836768</v>
      </c>
      <c r="M13" s="19">
        <v>349</v>
      </c>
      <c r="N13" s="22">
        <f t="shared" si="2"/>
        <v>0.8004587155963303</v>
      </c>
      <c r="P13" s="51"/>
      <c r="Q13" s="52"/>
    </row>
    <row r="14" spans="2:17" ht="21" customHeight="1">
      <c r="B14" s="4" t="s">
        <v>42</v>
      </c>
      <c r="C14" s="21">
        <v>823064</v>
      </c>
      <c r="D14" s="19">
        <v>129987.648237</v>
      </c>
      <c r="E14" s="19">
        <v>411871</v>
      </c>
      <c r="F14" s="22">
        <f t="shared" si="0"/>
        <v>0.5004118756257108</v>
      </c>
      <c r="G14" s="19">
        <v>11959</v>
      </c>
      <c r="H14" s="19">
        <v>61993.973312</v>
      </c>
      <c r="I14" s="19">
        <v>11268</v>
      </c>
      <c r="J14" s="22">
        <f t="shared" si="1"/>
        <v>0.9422192491010954</v>
      </c>
      <c r="K14" s="21">
        <v>843289</v>
      </c>
      <c r="L14" s="19">
        <v>435892.833504</v>
      </c>
      <c r="M14" s="19">
        <v>431569</v>
      </c>
      <c r="N14" s="22">
        <f t="shared" si="2"/>
        <v>0.5117688004942552</v>
      </c>
      <c r="P14" s="51"/>
      <c r="Q14" s="52"/>
    </row>
    <row r="15" spans="2:14" ht="21" customHeight="1">
      <c r="B15" s="4" t="s">
        <v>61</v>
      </c>
      <c r="C15" s="19">
        <v>2168240</v>
      </c>
      <c r="D15" s="19">
        <f>+GETPIVOTDATA("Suma de SALDO",'[1]TD_Ctas_Ahorro_SMMLV'!$A$3,"F_RANGOAHORROS(V.FECHACORTE,V.SALDO)","1.Hasta 5 SMMLV","Tipo entidad","Cooperativas SES")/1000000</f>
        <v>456486.41791994224</v>
      </c>
      <c r="E15" s="19">
        <v>1364248</v>
      </c>
      <c r="F15" s="22">
        <f t="shared" si="0"/>
        <v>0.6291960299597831</v>
      </c>
      <c r="G15" s="19">
        <v>46473</v>
      </c>
      <c r="H15" s="19">
        <f>+GETPIVOTDATA("Suma de SALDO",'[1]TD_Ctas_Ahorro_SMMLV'!$A$3,"F_RANGOAHORROS(V.FECHACORTE,V.SALDO)","2.Entre 5 y 10 SMMLV","Tipo entidad","Cooperativas SES")/1000000</f>
        <v>241172.88464534588</v>
      </c>
      <c r="I15" s="19">
        <v>42166</v>
      </c>
      <c r="J15" s="22">
        <f t="shared" si="1"/>
        <v>0.9073225313622963</v>
      </c>
      <c r="K15" s="62">
        <v>2267336</v>
      </c>
      <c r="L15" s="63">
        <f>+GETPIVOTDATA("Suma de SALDO",'[1]TD_Ctas_Ahorro_SMMLV'!$A$3,"Tipo entidad","Cooperativas SES")/1000000</f>
        <v>1898590.350042838</v>
      </c>
      <c r="M15" s="63">
        <v>1454840</v>
      </c>
      <c r="N15" s="22">
        <f t="shared" si="2"/>
        <v>0.641651700497853</v>
      </c>
    </row>
    <row r="16" spans="2:14" ht="21" customHeight="1">
      <c r="B16" s="24" t="s">
        <v>6</v>
      </c>
      <c r="C16" s="25">
        <f>SUM(C11:C15)</f>
        <v>51079216</v>
      </c>
      <c r="D16" s="25">
        <f>SUM(D11:D15)</f>
        <v>8083518.514387942</v>
      </c>
      <c r="E16" s="25">
        <f>SUM(E11:E15)</f>
        <v>20609633</v>
      </c>
      <c r="F16" s="26">
        <f t="shared" si="0"/>
        <v>0.40348373788665826</v>
      </c>
      <c r="G16" s="25">
        <f>SUM(G11:G15)</f>
        <v>985524</v>
      </c>
      <c r="H16" s="25">
        <f>SUM(H11:H15)</f>
        <v>4847008.810696346</v>
      </c>
      <c r="I16" s="25">
        <f>SUM(I11:I15)</f>
        <v>894443</v>
      </c>
      <c r="J16" s="26">
        <f t="shared" si="1"/>
        <v>0.9075811446499528</v>
      </c>
      <c r="K16" s="58">
        <f>SUM(K11:K15)</f>
        <v>58046320</v>
      </c>
      <c r="L16" s="59">
        <f>SUM(L11:L15)</f>
        <v>162719332.08396584</v>
      </c>
      <c r="M16" s="59">
        <f>SUM(M11:M15)</f>
        <v>25506991</v>
      </c>
      <c r="N16" s="26">
        <f t="shared" si="2"/>
        <v>0.43942477318114226</v>
      </c>
    </row>
    <row r="17" spans="2:12" s="5" customFormat="1" ht="21" customHeight="1">
      <c r="B17" s="6"/>
      <c r="C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76" t="s">
        <v>56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2:17" s="5" customFormat="1" ht="21" customHeight="1">
      <c r="B19" s="77" t="s">
        <v>50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Q19" s="8"/>
    </row>
    <row r="20" spans="2:17" s="5" customFormat="1" ht="38.25" customHeight="1">
      <c r="B20" s="28"/>
      <c r="C20" s="71" t="s">
        <v>0</v>
      </c>
      <c r="D20" s="72"/>
      <c r="E20" s="72"/>
      <c r="F20" s="73"/>
      <c r="G20" s="71" t="s">
        <v>59</v>
      </c>
      <c r="H20" s="72"/>
      <c r="I20" s="72"/>
      <c r="J20" s="73"/>
      <c r="K20" s="66" t="s">
        <v>1</v>
      </c>
      <c r="L20" s="67"/>
      <c r="M20" s="67"/>
      <c r="N20" s="68"/>
      <c r="Q20" s="8"/>
    </row>
    <row r="21" spans="2:14" s="5" customFormat="1" ht="48">
      <c r="B21" s="45" t="s">
        <v>43</v>
      </c>
      <c r="C21" s="46" t="s">
        <v>47</v>
      </c>
      <c r="D21" s="47" t="s">
        <v>48</v>
      </c>
      <c r="E21" s="47" t="s">
        <v>49</v>
      </c>
      <c r="F21" s="48" t="s">
        <v>54</v>
      </c>
      <c r="G21" s="46" t="s">
        <v>47</v>
      </c>
      <c r="H21" s="47" t="s">
        <v>48</v>
      </c>
      <c r="I21" s="47" t="s">
        <v>49</v>
      </c>
      <c r="J21" s="48" t="s">
        <v>54</v>
      </c>
      <c r="K21" s="46" t="s">
        <v>47</v>
      </c>
      <c r="L21" s="47" t="s">
        <v>48</v>
      </c>
      <c r="M21" s="47" t="s">
        <v>49</v>
      </c>
      <c r="N21" s="48" t="s">
        <v>54</v>
      </c>
    </row>
    <row r="22" spans="2:15" s="5" customFormat="1" ht="21" customHeight="1">
      <c r="B22" s="9" t="s">
        <v>44</v>
      </c>
      <c r="C22" s="21">
        <v>42916019</v>
      </c>
      <c r="D22" s="19">
        <v>6920062.375015402</v>
      </c>
      <c r="E22" s="19">
        <v>17418121</v>
      </c>
      <c r="F22" s="22">
        <f>E22/C22</f>
        <v>0.4058652551160442</v>
      </c>
      <c r="G22" s="21">
        <v>852228</v>
      </c>
      <c r="H22" s="19">
        <v>4198769.681077456</v>
      </c>
      <c r="I22" s="19">
        <v>776585</v>
      </c>
      <c r="J22" s="22">
        <f>I22/G22</f>
        <v>0.9112408885884998</v>
      </c>
      <c r="K22" s="61">
        <v>47552852</v>
      </c>
      <c r="L22" s="60">
        <v>152650787.2311505</v>
      </c>
      <c r="M22" s="60">
        <v>20733073</v>
      </c>
      <c r="N22" s="22">
        <f>M22/K22</f>
        <v>0.4360006209511892</v>
      </c>
      <c r="O22" s="8"/>
    </row>
    <row r="23" spans="2:18" s="5" customFormat="1" ht="21" customHeight="1">
      <c r="B23" s="9" t="s">
        <v>45</v>
      </c>
      <c r="C23" s="21">
        <v>5291177</v>
      </c>
      <c r="D23" s="19">
        <v>761590.36413465</v>
      </c>
      <c r="E23" s="19">
        <v>2170070</v>
      </c>
      <c r="F23" s="22">
        <f>E23/C23</f>
        <v>0.4101299200537045</v>
      </c>
      <c r="G23" s="21">
        <v>88516</v>
      </c>
      <c r="H23" s="19">
        <v>429870.10692122</v>
      </c>
      <c r="I23" s="19">
        <v>78060</v>
      </c>
      <c r="J23" s="22">
        <f>I23/G23</f>
        <v>0.8818744633738533</v>
      </c>
      <c r="K23" s="21">
        <v>6510949</v>
      </c>
      <c r="L23" s="19">
        <v>6323398.55959351</v>
      </c>
      <c r="M23" s="19">
        <v>2998265</v>
      </c>
      <c r="N23" s="22">
        <f>M23/K23</f>
        <v>0.46049585091205597</v>
      </c>
      <c r="O23" s="8"/>
      <c r="R23" s="55"/>
    </row>
    <row r="24" spans="2:15" s="5" customFormat="1" ht="21" customHeight="1">
      <c r="B24" s="10" t="s">
        <v>7</v>
      </c>
      <c r="C24" s="21">
        <v>1934025</v>
      </c>
      <c r="D24" s="19">
        <v>279042.59061364003</v>
      </c>
      <c r="E24" s="19">
        <v>713117</v>
      </c>
      <c r="F24" s="22">
        <f>E24/C24</f>
        <v>0.36872170732022597</v>
      </c>
      <c r="G24" s="21">
        <v>31568</v>
      </c>
      <c r="H24" s="19">
        <v>151339.24091973001</v>
      </c>
      <c r="I24" s="19">
        <v>27734</v>
      </c>
      <c r="J24" s="22">
        <f>I24/G24</f>
        <v>0.8785478966041561</v>
      </c>
      <c r="K24" s="21">
        <v>2657361</v>
      </c>
      <c r="L24" s="19">
        <v>2247649.38576714</v>
      </c>
      <c r="M24" s="19">
        <v>1205198</v>
      </c>
      <c r="N24" s="22">
        <f>M24/K24</f>
        <v>0.4535319062784469</v>
      </c>
      <c r="O24" s="8"/>
    </row>
    <row r="25" spans="2:15" s="5" customFormat="1" ht="21" customHeight="1">
      <c r="B25" s="9" t="s">
        <v>46</v>
      </c>
      <c r="C25" s="21">
        <v>937995</v>
      </c>
      <c r="D25" s="19">
        <v>122823.18462425</v>
      </c>
      <c r="E25" s="19">
        <v>308325</v>
      </c>
      <c r="F25" s="22">
        <f>E25/C25</f>
        <v>0.328706442998097</v>
      </c>
      <c r="G25" s="21">
        <v>13212</v>
      </c>
      <c r="H25" s="19">
        <v>67029.78177794</v>
      </c>
      <c r="I25" s="19">
        <v>12064</v>
      </c>
      <c r="J25" s="22">
        <f>I25/G25</f>
        <v>0.9131092945806842</v>
      </c>
      <c r="K25" s="21">
        <v>1325158</v>
      </c>
      <c r="L25" s="19">
        <v>1497496.90745468</v>
      </c>
      <c r="M25" s="19">
        <v>570455</v>
      </c>
      <c r="N25" s="22">
        <f>M25/K25</f>
        <v>0.43048074267370384</v>
      </c>
      <c r="O25" s="8"/>
    </row>
    <row r="26" spans="2:15" s="5" customFormat="1" ht="21" customHeight="1">
      <c r="B26" s="29" t="s">
        <v>6</v>
      </c>
      <c r="C26" s="27">
        <f>SUM(C22:C25)</f>
        <v>51079216</v>
      </c>
      <c r="D26" s="25">
        <f>SUM(D22:D25)</f>
        <v>8083518.514387942</v>
      </c>
      <c r="E26" s="25">
        <f>SUM(E22:E25)</f>
        <v>20609633</v>
      </c>
      <c r="F26" s="30">
        <f>E26/C26</f>
        <v>0.40348373788665826</v>
      </c>
      <c r="G26" s="25">
        <f>SUM(G22:G25)</f>
        <v>985524</v>
      </c>
      <c r="H26" s="25">
        <f>SUM(H22:H25)</f>
        <v>4847008.810696346</v>
      </c>
      <c r="I26" s="25">
        <f>SUM(I22:I25)</f>
        <v>894443</v>
      </c>
      <c r="J26" s="31">
        <f>I26/G26</f>
        <v>0.9075811446499528</v>
      </c>
      <c r="K26" s="27">
        <f>SUM(K22:K25)</f>
        <v>58046320</v>
      </c>
      <c r="L26" s="25">
        <f>SUM(L22:L25)</f>
        <v>162719332.0839658</v>
      </c>
      <c r="M26" s="25">
        <f>SUM(M22:M25)</f>
        <v>25506991</v>
      </c>
      <c r="N26" s="26">
        <f>M26/K26</f>
        <v>0.43942477318114226</v>
      </c>
      <c r="O26" s="54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5.75">
      <c r="B28" s="76" t="s">
        <v>57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2:14" ht="15.75">
      <c r="B29" s="77" t="s">
        <v>50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ht="37.5" customHeight="1">
      <c r="A30" s="2"/>
      <c r="B30" s="32"/>
      <c r="C30" s="71" t="s">
        <v>0</v>
      </c>
      <c r="D30" s="72"/>
      <c r="E30" s="72"/>
      <c r="F30" s="73"/>
      <c r="G30" s="71" t="s">
        <v>59</v>
      </c>
      <c r="H30" s="72"/>
      <c r="I30" s="72"/>
      <c r="J30" s="73"/>
      <c r="K30" s="66" t="s">
        <v>1</v>
      </c>
      <c r="L30" s="67"/>
      <c r="M30" s="67"/>
      <c r="N30" s="68"/>
    </row>
    <row r="31" spans="1:14" ht="48">
      <c r="A31" s="2"/>
      <c r="B31" s="49" t="s">
        <v>8</v>
      </c>
      <c r="C31" s="46" t="s">
        <v>47</v>
      </c>
      <c r="D31" s="47" t="s">
        <v>48</v>
      </c>
      <c r="E31" s="47" t="s">
        <v>49</v>
      </c>
      <c r="F31" s="48" t="s">
        <v>54</v>
      </c>
      <c r="G31" s="46" t="s">
        <v>47</v>
      </c>
      <c r="H31" s="47" t="s">
        <v>48</v>
      </c>
      <c r="I31" s="47" t="s">
        <v>49</v>
      </c>
      <c r="J31" s="48" t="s">
        <v>54</v>
      </c>
      <c r="K31" s="46" t="s">
        <v>47</v>
      </c>
      <c r="L31" s="47" t="s">
        <v>48</v>
      </c>
      <c r="M31" s="47" t="s">
        <v>49</v>
      </c>
      <c r="N31" s="48" t="s">
        <v>54</v>
      </c>
    </row>
    <row r="32" spans="2:20" ht="21" customHeight="1">
      <c r="B32" s="20" t="s">
        <v>9</v>
      </c>
      <c r="C32" s="61">
        <v>28703</v>
      </c>
      <c r="D32" s="60">
        <v>4867.726947</v>
      </c>
      <c r="E32" s="60">
        <v>13651</v>
      </c>
      <c r="F32" s="64">
        <f>+E32/C32</f>
        <v>0.4755948855520329</v>
      </c>
      <c r="G32" s="61">
        <v>521</v>
      </c>
      <c r="H32" s="60">
        <v>2699.655581</v>
      </c>
      <c r="I32" s="60">
        <v>490</v>
      </c>
      <c r="J32" s="64">
        <f>+I32/G32</f>
        <v>0.9404990403071017</v>
      </c>
      <c r="K32" s="61">
        <v>36363</v>
      </c>
      <c r="L32" s="60">
        <v>111276.655401</v>
      </c>
      <c r="M32" s="60">
        <v>19495</v>
      </c>
      <c r="N32" s="64">
        <f>+M32/K32</f>
        <v>0.5361218821329373</v>
      </c>
      <c r="P32" s="12"/>
      <c r="Q32" s="13"/>
      <c r="R32" s="50"/>
      <c r="S32" s="53"/>
      <c r="T32" s="53"/>
    </row>
    <row r="33" spans="2:21" ht="21" customHeight="1">
      <c r="B33" s="20" t="s">
        <v>10</v>
      </c>
      <c r="C33" s="21">
        <v>7549207</v>
      </c>
      <c r="D33" s="19">
        <v>1417661.7725952307</v>
      </c>
      <c r="E33" s="19">
        <v>3772747</v>
      </c>
      <c r="F33" s="22">
        <f aca="true" t="shared" si="3" ref="F33:F65">+E33/C33</f>
        <v>0.49975408013053557</v>
      </c>
      <c r="G33" s="21">
        <v>165474</v>
      </c>
      <c r="H33" s="19">
        <v>830217.2276696999</v>
      </c>
      <c r="I33" s="19">
        <v>153172</v>
      </c>
      <c r="J33" s="22">
        <f aca="true" t="shared" si="4" ref="J33:J65">+I33/G33</f>
        <v>0.9256559942951763</v>
      </c>
      <c r="K33" s="21">
        <v>8441145</v>
      </c>
      <c r="L33" s="19">
        <v>21469835.664710708</v>
      </c>
      <c r="M33" s="19">
        <v>4435054</v>
      </c>
      <c r="N33" s="22">
        <f aca="true" t="shared" si="5" ref="N33:N65">+M33/K33</f>
        <v>0.5254090529187687</v>
      </c>
      <c r="P33" s="12"/>
      <c r="Q33" s="13"/>
      <c r="R33" s="50"/>
      <c r="S33" s="53"/>
      <c r="T33" s="53"/>
      <c r="U33" s="50"/>
    </row>
    <row r="34" spans="2:20" ht="21" customHeight="1">
      <c r="B34" s="20" t="s">
        <v>11</v>
      </c>
      <c r="C34" s="21">
        <v>161618</v>
      </c>
      <c r="D34" s="19">
        <v>24302.56388</v>
      </c>
      <c r="E34" s="19">
        <v>58981</v>
      </c>
      <c r="F34" s="22">
        <f t="shared" si="3"/>
        <v>0.36494078629855586</v>
      </c>
      <c r="G34" s="21">
        <v>2865</v>
      </c>
      <c r="H34" s="19">
        <v>13277.85365</v>
      </c>
      <c r="I34" s="19">
        <v>2482</v>
      </c>
      <c r="J34" s="22">
        <f t="shared" si="4"/>
        <v>0.8663176265270506</v>
      </c>
      <c r="K34" s="21">
        <v>206784</v>
      </c>
      <c r="L34" s="19">
        <v>336979.507838</v>
      </c>
      <c r="M34" s="19">
        <v>89149</v>
      </c>
      <c r="N34" s="22">
        <f t="shared" si="5"/>
        <v>0.43112136335499845</v>
      </c>
      <c r="P34" s="12"/>
      <c r="Q34" s="13"/>
      <c r="R34" s="50"/>
      <c r="S34" s="53"/>
      <c r="T34" s="53"/>
    </row>
    <row r="35" spans="2:20" ht="21" customHeight="1">
      <c r="B35" s="20" t="s">
        <v>12</v>
      </c>
      <c r="C35" s="21">
        <v>106339</v>
      </c>
      <c r="D35" s="19">
        <v>16369.055427</v>
      </c>
      <c r="E35" s="19">
        <v>36862</v>
      </c>
      <c r="F35" s="22">
        <f t="shared" si="3"/>
        <v>0.34664610349918656</v>
      </c>
      <c r="G35" s="21">
        <v>2149</v>
      </c>
      <c r="H35" s="19">
        <v>9867.807813</v>
      </c>
      <c r="I35" s="19">
        <v>1847</v>
      </c>
      <c r="J35" s="22">
        <f t="shared" si="4"/>
        <v>0.8594695207073058</v>
      </c>
      <c r="K35" s="21">
        <v>117667</v>
      </c>
      <c r="L35" s="19">
        <v>364976.941225</v>
      </c>
      <c r="M35" s="19">
        <v>45026</v>
      </c>
      <c r="N35" s="22">
        <f t="shared" si="5"/>
        <v>0.38265613978430657</v>
      </c>
      <c r="P35" s="12"/>
      <c r="Q35" s="13"/>
      <c r="R35" s="50"/>
      <c r="S35" s="53"/>
      <c r="T35" s="53"/>
    </row>
    <row r="36" spans="2:20" ht="21" customHeight="1">
      <c r="B36" s="20" t="s">
        <v>13</v>
      </c>
      <c r="C36" s="21">
        <v>2320332</v>
      </c>
      <c r="D36" s="19">
        <v>281898.67775953</v>
      </c>
      <c r="E36" s="19">
        <v>881046</v>
      </c>
      <c r="F36" s="22">
        <f t="shared" si="3"/>
        <v>0.37970686953418736</v>
      </c>
      <c r="G36" s="21">
        <v>33490</v>
      </c>
      <c r="H36" s="19">
        <v>161129.16231498998</v>
      </c>
      <c r="I36" s="19">
        <v>30081</v>
      </c>
      <c r="J36" s="22">
        <f t="shared" si="4"/>
        <v>0.8982084204240072</v>
      </c>
      <c r="K36" s="21">
        <v>2644181</v>
      </c>
      <c r="L36" s="19">
        <v>3563725.1485875202</v>
      </c>
      <c r="M36" s="19">
        <v>1086704</v>
      </c>
      <c r="N36" s="22">
        <f t="shared" si="5"/>
        <v>0.4109794299255611</v>
      </c>
      <c r="P36" s="12"/>
      <c r="Q36" s="13"/>
      <c r="R36" s="50"/>
      <c r="S36" s="53"/>
      <c r="T36" s="53"/>
    </row>
    <row r="37" spans="2:20" ht="21" customHeight="1">
      <c r="B37" s="20" t="s">
        <v>14</v>
      </c>
      <c r="C37" s="21">
        <v>14278999</v>
      </c>
      <c r="D37" s="19">
        <v>2444912.93466312</v>
      </c>
      <c r="E37" s="19">
        <v>5302828</v>
      </c>
      <c r="F37" s="22">
        <f t="shared" si="3"/>
        <v>0.37137253108568746</v>
      </c>
      <c r="G37" s="21">
        <v>314234</v>
      </c>
      <c r="H37" s="19">
        <v>1582553.7237219098</v>
      </c>
      <c r="I37" s="19">
        <v>291393</v>
      </c>
      <c r="J37" s="22">
        <f t="shared" si="4"/>
        <v>0.9273121304505559</v>
      </c>
      <c r="K37" s="21">
        <v>15555598</v>
      </c>
      <c r="L37" s="19">
        <v>88638792.91267897</v>
      </c>
      <c r="M37" s="19">
        <v>6254590</v>
      </c>
      <c r="N37" s="22">
        <f t="shared" si="5"/>
        <v>0.40207968861113536</v>
      </c>
      <c r="P37" s="12"/>
      <c r="Q37" s="13"/>
      <c r="R37" s="50"/>
      <c r="S37" s="53"/>
      <c r="T37" s="53"/>
    </row>
    <row r="38" spans="2:20" ht="21" customHeight="1">
      <c r="B38" s="20" t="s">
        <v>15</v>
      </c>
      <c r="C38" s="21">
        <v>1354625</v>
      </c>
      <c r="D38" s="19">
        <v>175438.55523926002</v>
      </c>
      <c r="E38" s="19">
        <v>559107</v>
      </c>
      <c r="F38" s="22">
        <f t="shared" si="3"/>
        <v>0.41273931899972316</v>
      </c>
      <c r="G38" s="21">
        <v>20489</v>
      </c>
      <c r="H38" s="19">
        <v>98457.00541325999</v>
      </c>
      <c r="I38" s="19">
        <v>18435</v>
      </c>
      <c r="J38" s="22">
        <f t="shared" si="4"/>
        <v>0.8997510859485578</v>
      </c>
      <c r="K38" s="21">
        <v>1662090</v>
      </c>
      <c r="L38" s="19">
        <v>2606735.7464878103</v>
      </c>
      <c r="M38" s="19">
        <v>742400</v>
      </c>
      <c r="N38" s="22">
        <f t="shared" si="5"/>
        <v>0.4466665463362393</v>
      </c>
      <c r="P38" s="12"/>
      <c r="Q38" s="13"/>
      <c r="R38" s="50"/>
      <c r="S38" s="53"/>
      <c r="T38" s="53"/>
    </row>
    <row r="39" spans="2:20" ht="21" customHeight="1">
      <c r="B39" s="20" t="s">
        <v>16</v>
      </c>
      <c r="C39" s="21">
        <v>1235418</v>
      </c>
      <c r="D39" s="19">
        <v>198462.27716554</v>
      </c>
      <c r="E39" s="19">
        <v>454374</v>
      </c>
      <c r="F39" s="22">
        <f t="shared" si="3"/>
        <v>0.3677896873770659</v>
      </c>
      <c r="G39" s="21">
        <v>25052</v>
      </c>
      <c r="H39" s="19">
        <v>116904.97288503</v>
      </c>
      <c r="I39" s="19">
        <v>22131</v>
      </c>
      <c r="J39" s="22">
        <f t="shared" si="4"/>
        <v>0.8834025227526744</v>
      </c>
      <c r="K39" s="21">
        <v>1419756</v>
      </c>
      <c r="L39" s="19">
        <v>2018796.82461325</v>
      </c>
      <c r="M39" s="19">
        <v>587341</v>
      </c>
      <c r="N39" s="22">
        <f t="shared" si="5"/>
        <v>0.41369150755481926</v>
      </c>
      <c r="P39" s="12"/>
      <c r="Q39" s="13"/>
      <c r="R39" s="50"/>
      <c r="S39" s="53"/>
      <c r="T39" s="53"/>
    </row>
    <row r="40" spans="2:20" ht="21" customHeight="1">
      <c r="B40" s="20" t="s">
        <v>17</v>
      </c>
      <c r="C40" s="21">
        <v>968007</v>
      </c>
      <c r="D40" s="19">
        <v>166074.15649116</v>
      </c>
      <c r="E40" s="19">
        <v>423973</v>
      </c>
      <c r="F40" s="22">
        <f t="shared" si="3"/>
        <v>0.4379854691133432</v>
      </c>
      <c r="G40" s="21">
        <v>19862</v>
      </c>
      <c r="H40" s="19">
        <v>96953.09829698</v>
      </c>
      <c r="I40" s="19">
        <v>18276</v>
      </c>
      <c r="J40" s="22">
        <f t="shared" si="4"/>
        <v>0.9201490282952371</v>
      </c>
      <c r="K40" s="21">
        <v>1074856</v>
      </c>
      <c r="L40" s="19">
        <v>1460916.21081245</v>
      </c>
      <c r="M40" s="19">
        <v>503340</v>
      </c>
      <c r="N40" s="22">
        <f t="shared" si="5"/>
        <v>0.4682859843551136</v>
      </c>
      <c r="P40" s="12"/>
      <c r="Q40" s="13"/>
      <c r="R40" s="50"/>
      <c r="S40" s="53"/>
      <c r="T40" s="53"/>
    </row>
    <row r="41" spans="2:20" ht="21" customHeight="1">
      <c r="B41" s="20" t="s">
        <v>18</v>
      </c>
      <c r="C41" s="21">
        <v>266960</v>
      </c>
      <c r="D41" s="19">
        <v>31083.022014</v>
      </c>
      <c r="E41" s="19">
        <v>90957</v>
      </c>
      <c r="F41" s="22">
        <f t="shared" si="3"/>
        <v>0.3407139646388972</v>
      </c>
      <c r="G41" s="21">
        <v>3777</v>
      </c>
      <c r="H41" s="19">
        <v>15548.504068</v>
      </c>
      <c r="I41" s="19">
        <v>3079</v>
      </c>
      <c r="J41" s="22">
        <f t="shared" si="4"/>
        <v>0.8151972464919248</v>
      </c>
      <c r="K41" s="21">
        <v>352241</v>
      </c>
      <c r="L41" s="19">
        <v>381117.781593</v>
      </c>
      <c r="M41" s="19">
        <v>148647</v>
      </c>
      <c r="N41" s="22">
        <f t="shared" si="5"/>
        <v>0.422003684977047</v>
      </c>
      <c r="P41" s="12"/>
      <c r="Q41" s="13"/>
      <c r="R41" s="50"/>
      <c r="S41" s="53"/>
      <c r="T41" s="53"/>
    </row>
    <row r="42" spans="2:20" ht="21" customHeight="1">
      <c r="B42" s="20" t="s">
        <v>19</v>
      </c>
      <c r="C42" s="21">
        <v>405267</v>
      </c>
      <c r="D42" s="19">
        <v>57119.55998513</v>
      </c>
      <c r="E42" s="19">
        <v>154985</v>
      </c>
      <c r="F42" s="22">
        <f t="shared" si="3"/>
        <v>0.38242689387490225</v>
      </c>
      <c r="G42" s="21">
        <v>6199</v>
      </c>
      <c r="H42" s="19">
        <v>30326.29629758</v>
      </c>
      <c r="I42" s="19">
        <v>5612</v>
      </c>
      <c r="J42" s="22">
        <f t="shared" si="4"/>
        <v>0.9053073076302629</v>
      </c>
      <c r="K42" s="21">
        <v>471203</v>
      </c>
      <c r="L42" s="19">
        <v>1427049.73816021</v>
      </c>
      <c r="M42" s="19">
        <v>195580</v>
      </c>
      <c r="N42" s="22">
        <f t="shared" si="5"/>
        <v>0.41506526910906766</v>
      </c>
      <c r="P42" s="12"/>
      <c r="Q42" s="13"/>
      <c r="R42" s="50"/>
      <c r="S42" s="53"/>
      <c r="T42" s="53"/>
    </row>
    <row r="43" spans="2:20" ht="21" customHeight="1">
      <c r="B43" s="20" t="s">
        <v>20</v>
      </c>
      <c r="C43" s="21">
        <v>751492</v>
      </c>
      <c r="D43" s="19">
        <v>110999.375447</v>
      </c>
      <c r="E43" s="19">
        <v>320580</v>
      </c>
      <c r="F43" s="22">
        <f t="shared" si="3"/>
        <v>0.4265913675727752</v>
      </c>
      <c r="G43" s="21">
        <v>12530</v>
      </c>
      <c r="H43" s="19">
        <v>60446.951138</v>
      </c>
      <c r="I43" s="19">
        <v>11153</v>
      </c>
      <c r="J43" s="22">
        <f t="shared" si="4"/>
        <v>0.8901037509976057</v>
      </c>
      <c r="K43" s="21">
        <v>958977</v>
      </c>
      <c r="L43" s="19">
        <v>1640012.472015</v>
      </c>
      <c r="M43" s="19">
        <v>459022</v>
      </c>
      <c r="N43" s="22">
        <f t="shared" si="5"/>
        <v>0.47865798658361985</v>
      </c>
      <c r="P43" s="12"/>
      <c r="Q43" s="13"/>
      <c r="R43" s="50"/>
      <c r="S43" s="53"/>
      <c r="T43" s="53"/>
    </row>
    <row r="44" spans="2:20" ht="21" customHeight="1">
      <c r="B44" s="20" t="s">
        <v>21</v>
      </c>
      <c r="C44" s="21">
        <v>673991</v>
      </c>
      <c r="D44" s="19">
        <v>84453.68256091</v>
      </c>
      <c r="E44" s="19">
        <v>268916</v>
      </c>
      <c r="F44" s="22">
        <f t="shared" si="3"/>
        <v>0.3989904909709477</v>
      </c>
      <c r="G44" s="21">
        <v>9164</v>
      </c>
      <c r="H44" s="19">
        <v>44745.012176</v>
      </c>
      <c r="I44" s="19">
        <v>8258</v>
      </c>
      <c r="J44" s="22">
        <f t="shared" si="4"/>
        <v>0.9011348756001746</v>
      </c>
      <c r="K44" s="21">
        <v>846475</v>
      </c>
      <c r="L44" s="19">
        <v>992223.58989</v>
      </c>
      <c r="M44" s="19">
        <v>387393</v>
      </c>
      <c r="N44" s="22">
        <f t="shared" si="5"/>
        <v>0.45765439026551286</v>
      </c>
      <c r="P44" s="12"/>
      <c r="Q44" s="13"/>
      <c r="R44" s="50"/>
      <c r="S44" s="53"/>
      <c r="T44" s="53"/>
    </row>
    <row r="45" spans="2:20" ht="21" customHeight="1">
      <c r="B45" s="20" t="s">
        <v>22</v>
      </c>
      <c r="C45" s="21">
        <v>195274</v>
      </c>
      <c r="D45" s="19">
        <v>27987.82673045</v>
      </c>
      <c r="E45" s="19">
        <v>72685</v>
      </c>
      <c r="F45" s="22">
        <f t="shared" si="3"/>
        <v>0.37222057211917614</v>
      </c>
      <c r="G45" s="21">
        <v>3464</v>
      </c>
      <c r="H45" s="19">
        <v>14515.624742</v>
      </c>
      <c r="I45" s="19">
        <v>2812</v>
      </c>
      <c r="J45" s="22">
        <f t="shared" si="4"/>
        <v>0.8117782909930716</v>
      </c>
      <c r="K45" s="21">
        <v>268160</v>
      </c>
      <c r="L45" s="19">
        <v>217073.18261085</v>
      </c>
      <c r="M45" s="19">
        <v>123183</v>
      </c>
      <c r="N45" s="22">
        <f t="shared" si="5"/>
        <v>0.4593638126491647</v>
      </c>
      <c r="P45" s="12"/>
      <c r="Q45" s="13"/>
      <c r="R45" s="50"/>
      <c r="S45" s="53"/>
      <c r="T45" s="53"/>
    </row>
    <row r="46" spans="2:20" ht="21" customHeight="1">
      <c r="B46" s="20" t="s">
        <v>23</v>
      </c>
      <c r="C46" s="21">
        <v>844580</v>
      </c>
      <c r="D46" s="19">
        <v>94656.368762</v>
      </c>
      <c r="E46" s="19">
        <v>316377</v>
      </c>
      <c r="F46" s="22">
        <f t="shared" si="3"/>
        <v>0.37459684103341306</v>
      </c>
      <c r="G46" s="21">
        <v>10896</v>
      </c>
      <c r="H46" s="19">
        <v>51906.73605</v>
      </c>
      <c r="I46" s="19">
        <v>9748</v>
      </c>
      <c r="J46" s="22">
        <f t="shared" si="4"/>
        <v>0.894640234948605</v>
      </c>
      <c r="K46" s="21">
        <v>1137333</v>
      </c>
      <c r="L46" s="19">
        <v>1234804.953233</v>
      </c>
      <c r="M46" s="19">
        <v>527352</v>
      </c>
      <c r="N46" s="22">
        <f t="shared" si="5"/>
        <v>0.46367422733711233</v>
      </c>
      <c r="P46" s="12"/>
      <c r="Q46" s="13"/>
      <c r="R46" s="50"/>
      <c r="S46" s="53"/>
      <c r="T46" s="53"/>
    </row>
    <row r="47" spans="2:20" ht="21" customHeight="1">
      <c r="B47" s="20" t="s">
        <v>24</v>
      </c>
      <c r="C47" s="21">
        <v>2546460</v>
      </c>
      <c r="D47" s="19">
        <v>363544.81940690003</v>
      </c>
      <c r="E47" s="19">
        <v>991187</v>
      </c>
      <c r="F47" s="22">
        <f t="shared" si="3"/>
        <v>0.38924114260581355</v>
      </c>
      <c r="G47" s="21">
        <v>43008</v>
      </c>
      <c r="H47" s="19">
        <v>199774.47782703</v>
      </c>
      <c r="I47" s="19">
        <v>37615</v>
      </c>
      <c r="J47" s="22">
        <f t="shared" si="4"/>
        <v>0.8746047247023809</v>
      </c>
      <c r="K47" s="21">
        <v>2807167</v>
      </c>
      <c r="L47" s="19">
        <v>3514343.68269333</v>
      </c>
      <c r="M47" s="19">
        <v>1179504</v>
      </c>
      <c r="N47" s="22">
        <f t="shared" si="5"/>
        <v>0.42017592825791983</v>
      </c>
      <c r="P47" s="12"/>
      <c r="Q47" s="13"/>
      <c r="R47" s="50"/>
      <c r="S47" s="53"/>
      <c r="T47" s="53"/>
    </row>
    <row r="48" spans="2:20" ht="21" customHeight="1">
      <c r="B48" s="20" t="s">
        <v>25</v>
      </c>
      <c r="C48" s="21">
        <v>20679</v>
      </c>
      <c r="D48" s="19">
        <v>3449.04804</v>
      </c>
      <c r="E48" s="19">
        <v>12037</v>
      </c>
      <c r="F48" s="22">
        <f t="shared" si="3"/>
        <v>0.5820881087093186</v>
      </c>
      <c r="G48" s="21">
        <v>293</v>
      </c>
      <c r="H48" s="19">
        <v>1485.817986</v>
      </c>
      <c r="I48" s="19">
        <v>285</v>
      </c>
      <c r="J48" s="22">
        <f t="shared" si="4"/>
        <v>0.9726962457337884</v>
      </c>
      <c r="K48" s="21">
        <v>24044</v>
      </c>
      <c r="L48" s="19">
        <v>116495.667324</v>
      </c>
      <c r="M48" s="19">
        <v>14609</v>
      </c>
      <c r="N48" s="22">
        <f t="shared" si="5"/>
        <v>0.6075944102478789</v>
      </c>
      <c r="P48" s="12"/>
      <c r="Q48" s="13"/>
      <c r="R48" s="50"/>
      <c r="S48" s="53"/>
      <c r="T48" s="53"/>
    </row>
    <row r="49" spans="2:20" ht="21" customHeight="1">
      <c r="B49" s="20" t="s">
        <v>26</v>
      </c>
      <c r="C49" s="21">
        <v>62218</v>
      </c>
      <c r="D49" s="19">
        <v>6660.016437</v>
      </c>
      <c r="E49" s="19">
        <v>19422</v>
      </c>
      <c r="F49" s="22">
        <f t="shared" si="3"/>
        <v>0.3121604680317593</v>
      </c>
      <c r="G49" s="21">
        <v>1275</v>
      </c>
      <c r="H49" s="19">
        <v>2833.114799</v>
      </c>
      <c r="I49" s="19">
        <v>705</v>
      </c>
      <c r="J49" s="22">
        <f t="shared" si="4"/>
        <v>0.5529411764705883</v>
      </c>
      <c r="K49" s="21">
        <v>82175</v>
      </c>
      <c r="L49" s="19">
        <v>153400.876039</v>
      </c>
      <c r="M49" s="19">
        <v>32325</v>
      </c>
      <c r="N49" s="22">
        <f t="shared" si="5"/>
        <v>0.3933678125950715</v>
      </c>
      <c r="P49" s="12"/>
      <c r="Q49" s="13"/>
      <c r="R49" s="50"/>
      <c r="S49" s="53"/>
      <c r="T49" s="53"/>
    </row>
    <row r="50" spans="2:20" ht="21" customHeight="1">
      <c r="B50" s="20" t="s">
        <v>27</v>
      </c>
      <c r="C50" s="21">
        <v>1298504</v>
      </c>
      <c r="D50" s="19">
        <v>165908.32115213</v>
      </c>
      <c r="E50" s="19">
        <v>610994</v>
      </c>
      <c r="F50" s="22">
        <f t="shared" si="3"/>
        <v>0.47053686396037286</v>
      </c>
      <c r="G50" s="21">
        <v>18349</v>
      </c>
      <c r="H50" s="19">
        <v>89617.49193201002</v>
      </c>
      <c r="I50" s="19">
        <v>16517</v>
      </c>
      <c r="J50" s="22">
        <f t="shared" si="4"/>
        <v>0.9001580467600414</v>
      </c>
      <c r="K50" s="21">
        <v>1488879</v>
      </c>
      <c r="L50" s="19">
        <v>1826441.91191778</v>
      </c>
      <c r="M50" s="19">
        <v>725976</v>
      </c>
      <c r="N50" s="22">
        <f t="shared" si="5"/>
        <v>0.4875990594265887</v>
      </c>
      <c r="P50" s="12"/>
      <c r="Q50" s="13"/>
      <c r="R50" s="50"/>
      <c r="S50" s="53"/>
      <c r="T50" s="53"/>
    </row>
    <row r="51" spans="2:20" ht="21" customHeight="1">
      <c r="B51" s="20" t="s">
        <v>28</v>
      </c>
      <c r="C51" s="21">
        <v>313652</v>
      </c>
      <c r="D51" s="19">
        <v>40192.46428032</v>
      </c>
      <c r="E51" s="19">
        <v>133295</v>
      </c>
      <c r="F51" s="22">
        <f t="shared" si="3"/>
        <v>0.42497736344738757</v>
      </c>
      <c r="G51" s="21">
        <v>4371</v>
      </c>
      <c r="H51" s="19">
        <v>20703.42881804</v>
      </c>
      <c r="I51" s="19">
        <v>3920</v>
      </c>
      <c r="J51" s="22">
        <f t="shared" si="4"/>
        <v>0.8968199496682682</v>
      </c>
      <c r="K51" s="21">
        <v>393951</v>
      </c>
      <c r="L51" s="19">
        <v>760777.69130159</v>
      </c>
      <c r="M51" s="19">
        <v>189244</v>
      </c>
      <c r="N51" s="22">
        <f t="shared" si="5"/>
        <v>0.4803744628139032</v>
      </c>
      <c r="P51" s="12"/>
      <c r="Q51" s="13"/>
      <c r="R51" s="50"/>
      <c r="S51" s="53"/>
      <c r="T51" s="53"/>
    </row>
    <row r="52" spans="2:20" ht="21" customHeight="1">
      <c r="B52" s="20" t="s">
        <v>29</v>
      </c>
      <c r="C52" s="21">
        <v>715367</v>
      </c>
      <c r="D52" s="19">
        <v>80767.68912</v>
      </c>
      <c r="E52" s="19">
        <v>271618</v>
      </c>
      <c r="F52" s="22">
        <f t="shared" si="3"/>
        <v>0.37969042463518726</v>
      </c>
      <c r="G52" s="21">
        <v>9296</v>
      </c>
      <c r="H52" s="19">
        <v>44453.837218</v>
      </c>
      <c r="I52" s="19">
        <v>8368</v>
      </c>
      <c r="J52" s="22">
        <f t="shared" si="4"/>
        <v>0.9001721170395869</v>
      </c>
      <c r="K52" s="21">
        <v>933327</v>
      </c>
      <c r="L52" s="19">
        <v>1228785.72887</v>
      </c>
      <c r="M52" s="19">
        <v>425897</v>
      </c>
      <c r="N52" s="22">
        <f t="shared" si="5"/>
        <v>0.45632131075175153</v>
      </c>
      <c r="P52" s="12"/>
      <c r="Q52" s="13"/>
      <c r="R52" s="50"/>
      <c r="S52" s="53"/>
      <c r="T52" s="53"/>
    </row>
    <row r="53" spans="2:20" ht="21" customHeight="1">
      <c r="B53" s="20" t="s">
        <v>30</v>
      </c>
      <c r="C53" s="21">
        <v>1053815</v>
      </c>
      <c r="D53" s="19">
        <v>138110.94150510998</v>
      </c>
      <c r="E53" s="19">
        <v>380736</v>
      </c>
      <c r="F53" s="22">
        <f t="shared" si="3"/>
        <v>0.36129301632639504</v>
      </c>
      <c r="G53" s="21">
        <v>15988</v>
      </c>
      <c r="H53" s="19">
        <v>88612.94298718</v>
      </c>
      <c r="I53" s="19">
        <v>14000</v>
      </c>
      <c r="J53" s="22">
        <f t="shared" si="4"/>
        <v>0.8756567425569177</v>
      </c>
      <c r="K53" s="21">
        <v>1193592</v>
      </c>
      <c r="L53" s="19">
        <v>2253511.11834915</v>
      </c>
      <c r="M53" s="19">
        <v>479753</v>
      </c>
      <c r="N53" s="22">
        <f t="shared" si="5"/>
        <v>0.40194052909201805</v>
      </c>
      <c r="P53" s="12"/>
      <c r="Q53" s="13"/>
      <c r="R53" s="50"/>
      <c r="S53" s="53"/>
      <c r="T53" s="53"/>
    </row>
    <row r="54" spans="2:20" ht="21" customHeight="1">
      <c r="B54" s="20" t="s">
        <v>31</v>
      </c>
      <c r="C54" s="21">
        <v>1096437</v>
      </c>
      <c r="D54" s="19">
        <v>156665.33839716</v>
      </c>
      <c r="E54" s="19">
        <v>395911</v>
      </c>
      <c r="F54" s="22">
        <f t="shared" si="3"/>
        <v>0.36108869000225274</v>
      </c>
      <c r="G54" s="21">
        <v>19072</v>
      </c>
      <c r="H54" s="19">
        <v>89164.94714299</v>
      </c>
      <c r="I54" s="19">
        <v>16737</v>
      </c>
      <c r="J54" s="22">
        <f t="shared" si="4"/>
        <v>0.8775692114093959</v>
      </c>
      <c r="K54" s="21">
        <v>1355464</v>
      </c>
      <c r="L54" s="19">
        <v>1962749.52600746</v>
      </c>
      <c r="M54" s="19">
        <v>585530</v>
      </c>
      <c r="N54" s="22">
        <f t="shared" si="5"/>
        <v>0.43197753684347207</v>
      </c>
      <c r="P54" s="12"/>
      <c r="Q54" s="13"/>
      <c r="R54" s="50"/>
      <c r="S54" s="53"/>
      <c r="T54" s="53"/>
    </row>
    <row r="55" spans="2:20" ht="21" customHeight="1">
      <c r="B55" s="20" t="s">
        <v>32</v>
      </c>
      <c r="C55" s="21">
        <v>1224329</v>
      </c>
      <c r="D55" s="19">
        <v>195864.89360269</v>
      </c>
      <c r="E55" s="19">
        <v>526609</v>
      </c>
      <c r="F55" s="22">
        <f t="shared" si="3"/>
        <v>0.4301204986568153</v>
      </c>
      <c r="G55" s="21">
        <v>22856</v>
      </c>
      <c r="H55" s="19">
        <v>111612.54096099001</v>
      </c>
      <c r="I55" s="19">
        <v>20642</v>
      </c>
      <c r="J55" s="22">
        <f t="shared" si="4"/>
        <v>0.9031326566328316</v>
      </c>
      <c r="K55" s="21">
        <v>1444999</v>
      </c>
      <c r="L55" s="19">
        <v>1922387.20635403</v>
      </c>
      <c r="M55" s="19">
        <v>673823</v>
      </c>
      <c r="N55" s="22">
        <f t="shared" si="5"/>
        <v>0.4663138175182128</v>
      </c>
      <c r="P55" s="12"/>
      <c r="Q55" s="13"/>
      <c r="R55" s="50"/>
      <c r="S55" s="53"/>
      <c r="T55" s="53"/>
    </row>
    <row r="56" spans="2:20" ht="21" customHeight="1">
      <c r="B56" s="20" t="s">
        <v>33</v>
      </c>
      <c r="C56" s="21">
        <v>200369</v>
      </c>
      <c r="D56" s="19">
        <v>28789.22390705</v>
      </c>
      <c r="E56" s="19">
        <v>81915</v>
      </c>
      <c r="F56" s="22">
        <f t="shared" si="3"/>
        <v>0.408820725760971</v>
      </c>
      <c r="G56" s="21">
        <v>3889</v>
      </c>
      <c r="H56" s="19">
        <v>14947.92245</v>
      </c>
      <c r="I56" s="19">
        <v>3083</v>
      </c>
      <c r="J56" s="22">
        <f t="shared" si="4"/>
        <v>0.7927487786063255</v>
      </c>
      <c r="K56" s="21">
        <v>266964</v>
      </c>
      <c r="L56" s="19">
        <v>548535.80829816</v>
      </c>
      <c r="M56" s="19">
        <v>128730</v>
      </c>
      <c r="N56" s="22">
        <f t="shared" si="5"/>
        <v>0.482199847170405</v>
      </c>
      <c r="P56" s="12"/>
      <c r="Q56" s="13"/>
      <c r="R56" s="50"/>
      <c r="S56" s="53"/>
      <c r="T56" s="53"/>
    </row>
    <row r="57" spans="2:20" ht="21" customHeight="1">
      <c r="B57" s="20" t="s">
        <v>34</v>
      </c>
      <c r="C57" s="21">
        <v>586374</v>
      </c>
      <c r="D57" s="19">
        <v>100749.19573119</v>
      </c>
      <c r="E57" s="19">
        <v>254603</v>
      </c>
      <c r="F57" s="22">
        <f t="shared" si="3"/>
        <v>0.43419899245191634</v>
      </c>
      <c r="G57" s="21">
        <v>12845</v>
      </c>
      <c r="H57" s="19">
        <v>63136.18741685</v>
      </c>
      <c r="I57" s="19">
        <v>11668</v>
      </c>
      <c r="J57" s="22">
        <f t="shared" si="4"/>
        <v>0.9083690151810043</v>
      </c>
      <c r="K57" s="21">
        <v>661122</v>
      </c>
      <c r="L57" s="19">
        <v>871475.5021934</v>
      </c>
      <c r="M57" s="19">
        <v>304578</v>
      </c>
      <c r="N57" s="22">
        <f t="shared" si="5"/>
        <v>0.46069863050995125</v>
      </c>
      <c r="P57" s="12"/>
      <c r="Q57" s="13"/>
      <c r="R57" s="50"/>
      <c r="S57" s="53"/>
      <c r="T57" s="53"/>
    </row>
    <row r="58" spans="2:20" ht="21" customHeight="1">
      <c r="B58" s="20" t="s">
        <v>35</v>
      </c>
      <c r="C58" s="21">
        <v>1047278</v>
      </c>
      <c r="D58" s="19">
        <v>180174.80998641</v>
      </c>
      <c r="E58" s="19">
        <v>439923</v>
      </c>
      <c r="F58" s="22">
        <f t="shared" si="3"/>
        <v>0.4200632496815554</v>
      </c>
      <c r="G58" s="21">
        <v>22033</v>
      </c>
      <c r="H58" s="19">
        <v>116778.28321577</v>
      </c>
      <c r="I58" s="19">
        <v>20226</v>
      </c>
      <c r="J58" s="22">
        <f t="shared" si="4"/>
        <v>0.9179866563790677</v>
      </c>
      <c r="K58" s="21">
        <v>1171098</v>
      </c>
      <c r="L58" s="19">
        <v>1971368.1340028502</v>
      </c>
      <c r="M58" s="19">
        <v>527857</v>
      </c>
      <c r="N58" s="22">
        <f t="shared" si="5"/>
        <v>0.45073682988101765</v>
      </c>
      <c r="P58" s="12"/>
      <c r="Q58" s="13"/>
      <c r="R58" s="50"/>
      <c r="S58" s="53"/>
      <c r="T58" s="53"/>
    </row>
    <row r="59" spans="2:20" ht="21" customHeight="1">
      <c r="B59" s="20" t="s">
        <v>36</v>
      </c>
      <c r="C59" s="21">
        <v>2638672</v>
      </c>
      <c r="D59" s="19">
        <v>434565.56755781994</v>
      </c>
      <c r="E59" s="19">
        <v>1067588</v>
      </c>
      <c r="F59" s="22">
        <f t="shared" si="3"/>
        <v>0.40459291643675305</v>
      </c>
      <c r="G59" s="21">
        <v>52996</v>
      </c>
      <c r="H59" s="19">
        <v>257459.89473596</v>
      </c>
      <c r="I59" s="19">
        <v>47575</v>
      </c>
      <c r="J59" s="22">
        <f t="shared" si="4"/>
        <v>0.8977092610763077</v>
      </c>
      <c r="K59" s="21">
        <v>2960426</v>
      </c>
      <c r="L59" s="19">
        <v>5134900.5993084805</v>
      </c>
      <c r="M59" s="19">
        <v>1300368</v>
      </c>
      <c r="N59" s="22">
        <f t="shared" si="5"/>
        <v>0.43925029708562213</v>
      </c>
      <c r="P59" s="12"/>
      <c r="Q59" s="13"/>
      <c r="R59" s="50"/>
      <c r="S59" s="53"/>
      <c r="T59" s="53"/>
    </row>
    <row r="60" spans="2:20" ht="21" customHeight="1">
      <c r="B60" s="20" t="s">
        <v>37</v>
      </c>
      <c r="C60" s="21">
        <v>411095</v>
      </c>
      <c r="D60" s="19">
        <v>52576.277248</v>
      </c>
      <c r="E60" s="19">
        <v>161365</v>
      </c>
      <c r="F60" s="22">
        <f t="shared" si="3"/>
        <v>0.39252484218976147</v>
      </c>
      <c r="G60" s="21">
        <v>6026</v>
      </c>
      <c r="H60" s="19">
        <v>27492.427407</v>
      </c>
      <c r="I60" s="19">
        <v>5394</v>
      </c>
      <c r="J60" s="22">
        <f t="shared" si="4"/>
        <v>0.8951211417192168</v>
      </c>
      <c r="K60" s="21">
        <v>566601</v>
      </c>
      <c r="L60" s="19">
        <v>634535.800626</v>
      </c>
      <c r="M60" s="19">
        <v>271076</v>
      </c>
      <c r="N60" s="22">
        <f t="shared" si="5"/>
        <v>0.47842485276234953</v>
      </c>
      <c r="P60" s="12"/>
      <c r="Q60" s="13"/>
      <c r="R60" s="50"/>
      <c r="S60" s="53"/>
      <c r="T60" s="53"/>
    </row>
    <row r="61" spans="2:20" ht="21" customHeight="1">
      <c r="B61" s="20" t="s">
        <v>38</v>
      </c>
      <c r="C61" s="21">
        <v>1432549</v>
      </c>
      <c r="D61" s="19">
        <v>184492.9754467616</v>
      </c>
      <c r="E61" s="19">
        <v>543247</v>
      </c>
      <c r="F61" s="22">
        <f t="shared" si="3"/>
        <v>0.379217045978881</v>
      </c>
      <c r="G61" s="21">
        <v>22493</v>
      </c>
      <c r="H61" s="19">
        <v>105911.500630386</v>
      </c>
      <c r="I61" s="19">
        <v>19925</v>
      </c>
      <c r="J61" s="22">
        <f t="shared" si="4"/>
        <v>0.8858311474681012</v>
      </c>
      <c r="K61" s="21">
        <v>1652369</v>
      </c>
      <c r="L61" s="19">
        <v>2091391.8443907318</v>
      </c>
      <c r="M61" s="19">
        <v>675631</v>
      </c>
      <c r="N61" s="22">
        <f t="shared" si="5"/>
        <v>0.40888627177101483</v>
      </c>
      <c r="P61" s="12"/>
      <c r="Q61" s="13"/>
      <c r="R61" s="50"/>
      <c r="S61" s="53"/>
      <c r="T61" s="53"/>
    </row>
    <row r="62" spans="2:20" ht="21" customHeight="1">
      <c r="B62" s="20" t="s">
        <v>39</v>
      </c>
      <c r="C62" s="21">
        <v>5255672</v>
      </c>
      <c r="D62" s="19">
        <v>808437.4640680699</v>
      </c>
      <c r="E62" s="19">
        <v>1976513</v>
      </c>
      <c r="F62" s="22">
        <f t="shared" si="3"/>
        <v>0.3760723652465375</v>
      </c>
      <c r="G62" s="21">
        <v>100044</v>
      </c>
      <c r="H62" s="19">
        <v>480757.01192169</v>
      </c>
      <c r="I62" s="19">
        <v>88318</v>
      </c>
      <c r="J62" s="22">
        <f t="shared" si="4"/>
        <v>0.8827915717084482</v>
      </c>
      <c r="K62" s="21">
        <v>5809608</v>
      </c>
      <c r="L62" s="19">
        <v>11154642.617761109</v>
      </c>
      <c r="M62" s="19">
        <v>2368620</v>
      </c>
      <c r="N62" s="22">
        <f t="shared" si="5"/>
        <v>0.40770737027351933</v>
      </c>
      <c r="P62" s="12"/>
      <c r="Q62" s="13"/>
      <c r="R62" s="50"/>
      <c r="S62" s="53"/>
      <c r="T62" s="53"/>
    </row>
    <row r="63" spans="2:20" ht="21" customHeight="1">
      <c r="B63" s="20" t="s">
        <v>40</v>
      </c>
      <c r="C63" s="21">
        <v>10529</v>
      </c>
      <c r="D63" s="19">
        <v>1994.076474</v>
      </c>
      <c r="E63" s="19">
        <v>4342</v>
      </c>
      <c r="F63" s="22">
        <f t="shared" si="3"/>
        <v>0.41238484186532437</v>
      </c>
      <c r="G63" s="21">
        <v>165</v>
      </c>
      <c r="H63" s="19">
        <v>822.508396</v>
      </c>
      <c r="I63" s="19">
        <v>151</v>
      </c>
      <c r="J63" s="22">
        <f t="shared" si="4"/>
        <v>0.9151515151515152</v>
      </c>
      <c r="K63" s="21">
        <v>12486</v>
      </c>
      <c r="L63" s="19">
        <v>49868.860293</v>
      </c>
      <c r="M63" s="19">
        <v>5806</v>
      </c>
      <c r="N63" s="22">
        <f t="shared" si="5"/>
        <v>0.46500080089700463</v>
      </c>
      <c r="P63" s="12"/>
      <c r="Q63" s="13"/>
      <c r="R63" s="50"/>
      <c r="S63" s="53"/>
      <c r="T63" s="53"/>
    </row>
    <row r="64" spans="2:20" ht="21" customHeight="1">
      <c r="B64" s="20" t="s">
        <v>41</v>
      </c>
      <c r="C64" s="62">
        <v>24405</v>
      </c>
      <c r="D64" s="63">
        <v>4287.83636</v>
      </c>
      <c r="E64" s="63">
        <v>10259</v>
      </c>
      <c r="F64" s="65">
        <f t="shared" si="3"/>
        <v>0.42036467936898175</v>
      </c>
      <c r="G64" s="62">
        <v>359</v>
      </c>
      <c r="H64" s="63">
        <v>1894.843034</v>
      </c>
      <c r="I64" s="63">
        <v>345</v>
      </c>
      <c r="J64" s="65">
        <f t="shared" si="4"/>
        <v>0.9610027855153204</v>
      </c>
      <c r="K64" s="62">
        <v>29219</v>
      </c>
      <c r="L64" s="63">
        <v>59402.178379</v>
      </c>
      <c r="M64" s="63">
        <v>13388</v>
      </c>
      <c r="N64" s="65">
        <f t="shared" si="5"/>
        <v>0.4581950100961703</v>
      </c>
      <c r="P64" s="12"/>
      <c r="Q64" s="13"/>
      <c r="R64" s="50"/>
      <c r="S64" s="53"/>
      <c r="T64" s="53"/>
    </row>
    <row r="65" spans="2:14" ht="21" customHeight="1">
      <c r="B65" s="29" t="s">
        <v>6</v>
      </c>
      <c r="C65" s="27">
        <f>SUM(C32:C64)</f>
        <v>51079216</v>
      </c>
      <c r="D65" s="25">
        <f>SUM(D32:D64)</f>
        <v>8083518.514387942</v>
      </c>
      <c r="E65" s="25">
        <f>SUM(E32:E64)</f>
        <v>20609633</v>
      </c>
      <c r="F65" s="30">
        <f t="shared" si="3"/>
        <v>0.40348373788665826</v>
      </c>
      <c r="G65" s="25">
        <f>SUM(G32:G64)</f>
        <v>985524</v>
      </c>
      <c r="H65" s="25">
        <f>SUM(H32:H64)</f>
        <v>4847008.810696345</v>
      </c>
      <c r="I65" s="25">
        <f>SUM(I32:I64)</f>
        <v>894443</v>
      </c>
      <c r="J65" s="31">
        <f t="shared" si="4"/>
        <v>0.9075811446499528</v>
      </c>
      <c r="K65" s="27">
        <f>SUM(K32:K64)</f>
        <v>58046320</v>
      </c>
      <c r="L65" s="25">
        <f>SUM(L32:L64)</f>
        <v>162719332.08396587</v>
      </c>
      <c r="M65" s="25">
        <f>SUM(M32:M64)</f>
        <v>25506991</v>
      </c>
      <c r="N65" s="26">
        <f t="shared" si="5"/>
        <v>0.43942477318114226</v>
      </c>
    </row>
    <row r="66" spans="2:14" s="34" customFormat="1" ht="21" customHeight="1">
      <c r="B66" s="70" t="s">
        <v>51</v>
      </c>
      <c r="C66" s="70"/>
      <c r="D66" s="70"/>
      <c r="E66" s="70"/>
      <c r="F66" s="70"/>
      <c r="G66" s="70"/>
      <c r="H66" s="70"/>
      <c r="I66" s="37"/>
      <c r="J66" s="38"/>
      <c r="K66" s="37"/>
      <c r="L66" s="37"/>
      <c r="M66" s="37"/>
      <c r="N66" s="39"/>
    </row>
    <row r="67" spans="2:12" s="35" customFormat="1" ht="21" customHeight="1">
      <c r="B67" s="40" t="s">
        <v>58</v>
      </c>
      <c r="C67" s="41"/>
      <c r="D67" s="41"/>
      <c r="E67" s="41"/>
      <c r="F67" s="41"/>
      <c r="G67" s="41"/>
      <c r="H67" s="41"/>
      <c r="I67" s="36"/>
      <c r="J67" s="36"/>
      <c r="K67" s="36"/>
      <c r="L67" s="36"/>
    </row>
    <row r="68" spans="2:12" ht="13.5">
      <c r="B68" s="69" t="s">
        <v>55</v>
      </c>
      <c r="C68" s="69"/>
      <c r="D68" s="69"/>
      <c r="E68" s="69"/>
      <c r="F68" s="69"/>
      <c r="G68" s="69"/>
      <c r="H68" s="69"/>
      <c r="I68" s="14"/>
      <c r="J68" s="14"/>
      <c r="K68" s="14"/>
      <c r="L68" s="14"/>
    </row>
    <row r="69" spans="8:12" ht="12.75">
      <c r="H69" s="15"/>
      <c r="I69" s="15"/>
      <c r="J69" s="15"/>
      <c r="K69" s="15"/>
      <c r="L69" s="15"/>
    </row>
    <row r="70" spans="8:11" ht="12.75">
      <c r="H70" s="15"/>
      <c r="I70" s="15"/>
      <c r="J70" s="15"/>
      <c r="K70" s="15"/>
    </row>
    <row r="71" spans="8:11" ht="21" customHeight="1">
      <c r="H71" s="15"/>
      <c r="I71" s="15"/>
      <c r="J71" s="15"/>
      <c r="K71" s="15"/>
    </row>
    <row r="72" spans="2:11" ht="13.5">
      <c r="B72" s="2"/>
      <c r="C72" s="16"/>
      <c r="D72" s="17"/>
      <c r="E72" s="17"/>
      <c r="F72" s="16"/>
      <c r="G72" s="17"/>
      <c r="H72" s="17"/>
      <c r="I72" s="16"/>
      <c r="J72" s="17"/>
      <c r="K72" s="18"/>
    </row>
    <row r="73" spans="2:11" ht="12.75">
      <c r="B73" s="2"/>
      <c r="C73" s="2"/>
      <c r="D73" s="2"/>
      <c r="E73" s="18"/>
      <c r="F73" s="2"/>
      <c r="G73" s="2"/>
      <c r="H73" s="2"/>
      <c r="I73" s="2"/>
      <c r="J73" s="2"/>
      <c r="K73" s="2"/>
    </row>
    <row r="74" spans="2:11" ht="12.75">
      <c r="B74" s="2"/>
      <c r="C74" s="18"/>
      <c r="D74" s="18"/>
      <c r="E74" s="18"/>
      <c r="F74" s="18"/>
      <c r="G74" s="18"/>
      <c r="H74" s="2"/>
      <c r="I74" s="2"/>
      <c r="J74" s="2"/>
      <c r="K74" s="2"/>
    </row>
    <row r="75" spans="2:11" ht="13.5" customHeight="1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21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ht="21" customHeight="1"/>
    <row r="78" ht="21" customHeight="1"/>
    <row r="79" ht="21" customHeight="1"/>
  </sheetData>
  <sheetProtection/>
  <mergeCells count="19">
    <mergeCell ref="B3:N3"/>
    <mergeCell ref="B4:N4"/>
    <mergeCell ref="G9:J9"/>
    <mergeCell ref="C9:F9"/>
    <mergeCell ref="B28:N28"/>
    <mergeCell ref="B29:N29"/>
    <mergeCell ref="B7:N7"/>
    <mergeCell ref="B8:N8"/>
    <mergeCell ref="B18:N18"/>
    <mergeCell ref="B19:N19"/>
    <mergeCell ref="K9:N9"/>
    <mergeCell ref="K30:N30"/>
    <mergeCell ref="B68:H68"/>
    <mergeCell ref="B66:H66"/>
    <mergeCell ref="C30:F30"/>
    <mergeCell ref="G30:J30"/>
    <mergeCell ref="C20:F20"/>
    <mergeCell ref="G20:J20"/>
    <mergeCell ref="K20:N20"/>
  </mergeCells>
  <printOptions/>
  <pageMargins left="0.75" right="0.75" top="1" bottom="1" header="0" footer="0"/>
  <pageSetup horizontalDpi="600" verticalDpi="600" orientation="portrait"/>
  <ignoredErrors>
    <ignoredError sqref="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Felipe Caro Moncayo</cp:lastModifiedBy>
  <dcterms:created xsi:type="dcterms:W3CDTF">2016-05-25T22:21:07Z</dcterms:created>
  <dcterms:modified xsi:type="dcterms:W3CDTF">2018-04-06T18:49:48Z</dcterms:modified>
  <cp:category/>
  <cp:version/>
  <cp:contentType/>
  <cp:contentStatus/>
</cp:coreProperties>
</file>