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10" windowHeight="11700" activeTab="0"/>
  </bookViews>
  <sheets>
    <sheet name="Ficha técnica" sheetId="1" r:id="rId1"/>
    <sheet name="CA" sheetId="2" r:id="rId2"/>
    <sheet name="CAE" sheetId="3" r:id="rId3"/>
    <sheet name="DE" sheetId="4" r:id="rId4"/>
    <sheet name="CATS" sheetId="5" r:id="rId5"/>
  </sheets>
  <definedNames/>
  <calcPr fullCalcOnLoad="1"/>
</workbook>
</file>

<file path=xl/sharedStrings.xml><?xml version="1.0" encoding="utf-8"?>
<sst xmlns="http://schemas.openxmlformats.org/spreadsheetml/2006/main" count="256" uniqueCount="123">
  <si>
    <t>Total Cuentas de Ahorro</t>
  </si>
  <si>
    <t>Tipo de Entidad</t>
  </si>
  <si>
    <t>Bancos</t>
  </si>
  <si>
    <t>Compañías de Financiamiento</t>
  </si>
  <si>
    <t>Corporaciones financieras</t>
  </si>
  <si>
    <t>TOTAL</t>
  </si>
  <si>
    <t>Rural</t>
  </si>
  <si>
    <t>Departamento</t>
  </si>
  <si>
    <t>Nivel de Ruralidad:</t>
  </si>
  <si>
    <t>Ciudades y aglomeraciones</t>
  </si>
  <si>
    <t>Intermedio</t>
  </si>
  <si>
    <t>Rural disperso</t>
  </si>
  <si>
    <t>Saldos en millones de pesos</t>
  </si>
  <si>
    <t>%Cuentas activas¹</t>
  </si>
  <si>
    <t>CUENTAS DE AHORRO TRADICIONALES SEGÚN RANGOS DE SALDO POR DEPARTAMENTO</t>
  </si>
  <si>
    <t>Notas:</t>
  </si>
  <si>
    <t>CUENTAS DE AHORRO TRADICIONALES POR NIVEL DE RURALIDAD</t>
  </si>
  <si>
    <t>Hasta 1 SMMLV</t>
  </si>
  <si>
    <t>Entre 3 y 5 SMMLV</t>
  </si>
  <si>
    <t>Entre 1 y 3 SMMLV</t>
  </si>
  <si>
    <t>MARZO DE 2018</t>
  </si>
  <si>
    <t>Nota:</t>
  </si>
  <si>
    <t>Fuentes: Superintendencia Financiera de Colombia (formato 534).</t>
  </si>
  <si>
    <t xml:space="preserve">#Total Cuentas CAE </t>
  </si>
  <si>
    <t>CUENTAS DE AHORRO ELECTRÓNICAS POR DEPARTAMENTO</t>
  </si>
  <si>
    <t>Nivel de ruralidad</t>
  </si>
  <si>
    <t>CUENTAS DE AHORRO ELECTRÓNICAS POR NIVEL DE RURALIDAD</t>
  </si>
  <si>
    <t>Tipo de entidad</t>
  </si>
  <si>
    <t>CUENTAS DE AHORRO ELECTRÓNICAS POR GÉNERO</t>
  </si>
  <si>
    <t xml:space="preserve">Hombres </t>
  </si>
  <si>
    <t xml:space="preserve">Mujeres </t>
  </si>
  <si>
    <t>Género</t>
  </si>
  <si>
    <t xml:space="preserve">Tipo de Entidad </t>
  </si>
  <si>
    <t xml:space="preserve">DEPÓSITOS ELECTRÓNICOS A NIVEL NACIONAL </t>
  </si>
  <si>
    <t>DEPÓSITOS ELECTRÓNICOS POR GÉNERO</t>
  </si>
  <si>
    <t xml:space="preserve">CUENTAS DE AHORRO TRADICIONALES </t>
  </si>
  <si>
    <t>Serie</t>
  </si>
  <si>
    <t>Periodicidad</t>
  </si>
  <si>
    <t>Trimestral</t>
  </si>
  <si>
    <t>Entidades incluidas</t>
  </si>
  <si>
    <t>Fecha de corte</t>
  </si>
  <si>
    <t>Última actualización</t>
  </si>
  <si>
    <t>Fuente</t>
  </si>
  <si>
    <t>PRODUCTOS DE DEPÓSITOS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</si>
  <si>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</si>
  <si>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</si>
  <si>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</si>
  <si>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</si>
  <si>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</si>
  <si>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</si>
  <si>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</si>
  <si>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</si>
  <si>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</si>
  <si>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</si>
  <si>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</si>
  <si>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</si>
  <si>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</si>
  <si>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</si>
  <si>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</si>
  <si>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</si>
  <si>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</si>
  <si>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</si>
  <si>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</si>
  <si>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</si>
  <si>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</si>
  <si>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</si>
  <si>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</si>
  <si>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</si>
  <si>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</si>
  <si>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</si>
  <si>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</si>
  <si>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</si>
  <si>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</si>
  <si>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</si>
  <si>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</si>
  <si>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</si>
  <si>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</si>
  <si>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 xml:space="preserve">#Total cuentas de ahorro </t>
  </si>
  <si>
    <t>Saldo total cuentas de ahorro en pesos</t>
  </si>
  <si>
    <t>#Cuentas de ahorro activas</t>
  </si>
  <si>
    <t>Saldo cuenta de ahorro activas en pesos</t>
  </si>
  <si>
    <t>CUENTAS DE AHORRO TRADICIONALES SEGÚN RANGOS DE SALDO EN ESTABLECIMIENTOS DE CRÉDITO POR NIVEL DE RURALIDAD</t>
  </si>
  <si>
    <t>CUENTAS DE AHORRO TRADICIONALES SEGÚN RANGOS DE SALDO EN ESTABLECIMIENTOS DE CRÉDITO POR TIPO DE ENTIDAD</t>
  </si>
  <si>
    <t>Saldo total cuentas CAE en pesos</t>
  </si>
  <si>
    <t>#CAE activas</t>
  </si>
  <si>
    <t>Saldo CAE activas en pesos</t>
  </si>
  <si>
    <t xml:space="preserve">CUENTAS DE AHORRO ELECTRÓNICAS (CAE) DE LOS ESTABLECIMIENTOS DE CRÉDITO </t>
  </si>
  <si>
    <t xml:space="preserve">#Total CAE </t>
  </si>
  <si>
    <t>Saldo total CAE en pesos</t>
  </si>
  <si>
    <t>% CAE activas¹</t>
  </si>
  <si>
    <t xml:space="preserve">CUENTAS DE AHORRO TRADICIONALES POR TIPO DE ENTIDAD </t>
  </si>
  <si>
    <t>CUENTAS DE AHORRO ELECTRÓNICAS POR TIPO DE ENTIDAD</t>
  </si>
  <si>
    <t>#Total DE</t>
  </si>
  <si>
    <t>DEPÓSITOS ELECTRÓNICOS (DE)</t>
  </si>
  <si>
    <t>% DE activos¹</t>
  </si>
  <si>
    <t>#Total CATS</t>
  </si>
  <si>
    <t>#CATS activas</t>
  </si>
  <si>
    <t>% CATS activas¹</t>
  </si>
  <si>
    <t>Compañías de financiamiento</t>
  </si>
  <si>
    <t>1.  %CATS activas = #CATS activas / #Total CATS.</t>
  </si>
  <si>
    <t>1.  %CAE activas = #CAE activas / #Total CAE.</t>
  </si>
  <si>
    <t>Depósito de dinero electrónico de trámite simplificado: se refiere al producto que cumple con las condiciones señaladas en el Capítulo 2 del Título 15 del Libro 1 de la Parte 2 del Decreto 2555 de 2010.</t>
  </si>
  <si>
    <r>
      <t>Depósito de dinero electrónico de trámite ordinario: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se refiere al producto que cumple con las condiciones señaladas en el Capítulo 3 del Título 15 del Libro 1 de la Parte 2 del Decreto 2555 de 2010.</t>
    </r>
  </si>
  <si>
    <r>
      <t xml:space="preserve">Cooperativas financieras </t>
    </r>
    <r>
      <rPr>
        <sz val="12"/>
        <rFont val="Trebuchet MS"/>
        <family val="2"/>
      </rPr>
      <t>vigiladas por la Superintendencia Financiera</t>
    </r>
    <r>
      <rPr>
        <sz val="12"/>
        <color indexed="63"/>
        <rFont val="Trebuchet MS"/>
        <family val="2"/>
      </rPr>
      <t xml:space="preserve"> de Colombia</t>
    </r>
  </si>
  <si>
    <t>Fuentes: Superintendencia Financiera de Colombia (formato 534) e información remitida por la Superintendencia de la Economía Solidaria, trimestralmente.</t>
  </si>
  <si>
    <t>1.  %Cuentas activas = #Cuentas de ahorro tradicionales activas / #Total cuentas de ahorro tradicionales.</t>
  </si>
  <si>
    <t xml:space="preserve">2.  *Especializada de ahorro y crédito.
     *Integral con ahorro y crédito.
     *Multiactiva con ahorro y crédito. </t>
  </si>
  <si>
    <t>Sociedades Especializadas en Depósitos Electrónicos-SEDPES</t>
  </si>
  <si>
    <t>#DE activos</t>
  </si>
  <si>
    <t xml:space="preserve">DEPÓSITOS ELECTRÓNICOS DE TRÁMITE SIMPLIFICADO A NIVEL NACIONAL </t>
  </si>
  <si>
    <t>DEPÓSITOS ELECTRÓNICOS DE TRÁMITE SIMPLIFICADO POR GÉNERO</t>
  </si>
  <si>
    <t>CUENTAS DE AHORRO DE TRÁMITE SIMPLIFICADO (CATS)</t>
  </si>
  <si>
    <t>CUENTAS DE AHORRO DE TRÁMITE SIMPLIFICADO POR GÉNERO</t>
  </si>
  <si>
    <t xml:space="preserve">CUENTAS DE AHORRO DE TRÁMITE SIMPLIFICADO A NIVEL NACIONAL </t>
  </si>
  <si>
    <r>
      <rPr>
        <b/>
        <sz val="11"/>
        <color indexed="63"/>
        <rFont val="Arial"/>
        <family val="2"/>
      </rPr>
      <t>Fuente:</t>
    </r>
    <r>
      <rPr>
        <sz val="11"/>
        <color indexed="63"/>
        <rFont val="Arial"/>
        <family val="2"/>
      </rPr>
      <t xml:space="preserve"> Superintendencia Financiera de Colombia (formato 534).</t>
    </r>
  </si>
  <si>
    <r>
      <rPr>
        <b/>
        <sz val="11"/>
        <color indexed="63"/>
        <rFont val="Arial"/>
        <family val="2"/>
      </rPr>
      <t>1.</t>
    </r>
    <r>
      <rPr>
        <sz val="11"/>
        <color indexed="63"/>
        <rFont val="Arial"/>
        <family val="2"/>
      </rPr>
      <t xml:space="preserve">  %DE activos = #DE activas / #Total DE.</t>
    </r>
  </si>
  <si>
    <r>
      <rPr>
        <b/>
        <sz val="11"/>
        <color indexed="63"/>
        <rFont val="Arial"/>
        <family val="2"/>
      </rPr>
      <t>2.</t>
    </r>
    <r>
      <rPr>
        <sz val="11"/>
        <color indexed="63"/>
        <rFont val="Arial"/>
        <family val="2"/>
      </rPr>
      <t xml:space="preserve">  De acuerdo con el formato 534, la información de los depósitos electrónicos se reporta, únicamente, a nivel nacional. </t>
    </r>
  </si>
  <si>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.  De acuerdo con el formato 534, la información de las CATS se reporta, únicamente, a nivel nacional. </t>
    </r>
  </si>
  <si>
    <t>Archipiélago De San Andrés, Providencia y Santa Catalina</t>
  </si>
  <si>
    <t>Quindío</t>
  </si>
  <si>
    <t>1. Para los establecimientos de crédito: Formato 532 de la Superintendencia Financiera de Colombia.
2. Para las cooperativas con actividad financiera vigiladas por la Superintendencia de la Economía Solidaria: Superintendencia de la Economía Solidaria</t>
  </si>
  <si>
    <t>Establecimientos de crédito (bancos, compañías de financiamiento, cooperativas de carácter financiero y corporaciones financieras) y sociedades especializadas en depósitos y pagos electrónicos vigilados por la Superintendencia Financiera y cooperativas con actividad financiera vigiladas por la Superintendencia de la Economía Solidaria.</t>
  </si>
  <si>
    <t>Cooperativas con actividad financiera vigiladas por la Superintendencia de la Economía Solidaria²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</si>
</sst>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%"/>
    <numFmt numFmtId="179" formatCode="#,##0.00000000"/>
    <numFmt numFmtId="180" formatCode="_ * #,##0.00_ ;_ * \-#,##0.00_ ;_ * &quot;-&quot;??_ ;_ @_ "/>
    <numFmt numFmtId="181" formatCode="_ * #,##0_ ;_ * \-#,##0_ ;_ * &quot;-&quot;??_ ;_ @_ "/>
    <numFmt numFmtId="182" formatCode="_ * #,##0.0_ ;_ * \-#,##0.0_ ;_ * &quot;-&quot;??_ ;_ @_ 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(* #,##0_);_(* \(#,##0\);_(* &quot;-&quot;??_);_(@_)"/>
    <numFmt numFmtId="188" formatCode="0.000%"/>
    <numFmt numFmtId="189" formatCode="0.0000%"/>
    <numFmt numFmtId="190" formatCode="0.00000%"/>
    <numFmt numFmtId="191" formatCode="0.000000%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2"/>
      <name val="Trebuchet MS"/>
      <family val="2"/>
    </font>
    <font>
      <u val="single"/>
      <sz val="12"/>
      <name val="Trebuchet MS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15"/>
      <name val="Arial"/>
      <family val="2"/>
    </font>
    <font>
      <u val="single"/>
      <sz val="10"/>
      <color indexed="3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5"/>
      <name val="Bookman Old Style"/>
      <family val="1"/>
    </font>
    <font>
      <b/>
      <sz val="12"/>
      <color indexed="9"/>
      <name val="Trebuchet MS"/>
      <family val="2"/>
    </font>
    <font>
      <sz val="12"/>
      <color indexed="15"/>
      <name val="Trebuchet MS"/>
      <family val="2"/>
    </font>
    <font>
      <b/>
      <sz val="12"/>
      <color indexed="15"/>
      <name val="Trebuchet MS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b/>
      <sz val="12"/>
      <color theme="0"/>
      <name val="Trebuchet MS"/>
      <family val="2"/>
    </font>
    <font>
      <sz val="11"/>
      <color rgb="FF252525"/>
      <name val="Arial"/>
      <family val="2"/>
    </font>
    <font>
      <sz val="12"/>
      <color rgb="FF0070C0"/>
      <name val="Trebuchet MS"/>
      <family val="2"/>
    </font>
    <font>
      <sz val="12"/>
      <color rgb="FF252525"/>
      <name val="Trebuchet MS"/>
      <family val="2"/>
    </font>
    <font>
      <b/>
      <sz val="12"/>
      <color rgb="FF0070C0"/>
      <name val="Trebuchet MS"/>
      <family val="2"/>
    </font>
    <font>
      <sz val="11"/>
      <color theme="1"/>
      <name val="Arial"/>
      <family val="2"/>
    </font>
    <font>
      <b/>
      <sz val="11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4" fillId="0" borderId="0" xfId="57" applyNumberFormat="1" applyFont="1" applyBorder="1" applyAlignment="1">
      <alignment horizontal="right"/>
      <protection/>
    </xf>
    <xf numFmtId="0" fontId="4" fillId="0" borderId="11" xfId="57" applyFont="1" applyBorder="1" applyAlignment="1">
      <alignment horizontal="left" indent="1"/>
      <protection/>
    </xf>
    <xf numFmtId="3" fontId="4" fillId="0" borderId="0" xfId="57" applyNumberFormat="1" applyFont="1" applyFill="1" applyBorder="1" applyAlignment="1">
      <alignment horizontal="right"/>
      <protection/>
    </xf>
    <xf numFmtId="3" fontId="4" fillId="0" borderId="11" xfId="57" applyNumberFormat="1" applyFont="1" applyBorder="1" applyAlignment="1">
      <alignment horizontal="right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3" fontId="4" fillId="0" borderId="11" xfId="57" applyNumberFormat="1" applyFont="1" applyFill="1" applyBorder="1" applyAlignment="1">
      <alignment horizontal="right"/>
      <protection/>
    </xf>
    <xf numFmtId="41" fontId="2" fillId="0" borderId="0" xfId="50" applyFont="1" applyFill="1" applyAlignment="1">
      <alignment/>
    </xf>
    <xf numFmtId="3" fontId="4" fillId="0" borderId="16" xfId="57" applyNumberFormat="1" applyFont="1" applyFill="1" applyBorder="1" applyAlignment="1">
      <alignment horizontal="right"/>
      <protection/>
    </xf>
    <xf numFmtId="3" fontId="4" fillId="0" borderId="17" xfId="57" applyNumberFormat="1" applyFont="1" applyFill="1" applyBorder="1" applyAlignment="1">
      <alignment horizontal="right"/>
      <protection/>
    </xf>
    <xf numFmtId="3" fontId="4" fillId="0" borderId="18" xfId="57" applyNumberFormat="1" applyFont="1" applyFill="1" applyBorder="1" applyAlignment="1">
      <alignment horizontal="right"/>
      <protection/>
    </xf>
    <xf numFmtId="3" fontId="4" fillId="0" borderId="19" xfId="57" applyNumberFormat="1" applyFont="1" applyFill="1" applyBorder="1" applyAlignment="1">
      <alignment horizontal="right"/>
      <protection/>
    </xf>
    <xf numFmtId="9" fontId="4" fillId="0" borderId="20" xfId="57" applyNumberFormat="1" applyFont="1" applyBorder="1" applyAlignment="1">
      <alignment horizontal="right"/>
      <protection/>
    </xf>
    <xf numFmtId="9" fontId="4" fillId="0" borderId="21" xfId="57" applyNumberFormat="1" applyFont="1" applyBorder="1" applyAlignment="1">
      <alignment horizontal="right"/>
      <protection/>
    </xf>
    <xf numFmtId="9" fontId="4" fillId="0" borderId="22" xfId="57" applyNumberFormat="1" applyFont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9" fontId="5" fillId="0" borderId="15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2" fillId="0" borderId="0" xfId="58" applyFont="1">
      <alignment/>
      <protection/>
    </xf>
    <xf numFmtId="0" fontId="2" fillId="0" borderId="11" xfId="58" applyFont="1" applyBorder="1">
      <alignment/>
      <protection/>
    </xf>
    <xf numFmtId="3" fontId="4" fillId="0" borderId="11" xfId="58" applyNumberFormat="1" applyFont="1" applyFill="1" applyBorder="1" applyAlignment="1">
      <alignment horizontal="right"/>
      <protection/>
    </xf>
    <xf numFmtId="3" fontId="4" fillId="0" borderId="16" xfId="58" applyNumberFormat="1" applyFont="1" applyFill="1" applyBorder="1" applyAlignment="1">
      <alignment horizontal="right"/>
      <protection/>
    </xf>
    <xf numFmtId="42" fontId="2" fillId="0" borderId="0" xfId="55" applyFont="1" applyAlignment="1">
      <alignment/>
    </xf>
    <xf numFmtId="0" fontId="2" fillId="0" borderId="0" xfId="58" applyFont="1" applyBorder="1">
      <alignment/>
      <protection/>
    </xf>
    <xf numFmtId="0" fontId="2" fillId="0" borderId="0" xfId="58" applyFont="1" applyFill="1">
      <alignment/>
      <protection/>
    </xf>
    <xf numFmtId="0" fontId="2" fillId="0" borderId="11" xfId="58" applyFont="1" applyFill="1" applyBorder="1">
      <alignment/>
      <protection/>
    </xf>
    <xf numFmtId="3" fontId="2" fillId="0" borderId="0" xfId="58" applyNumberFormat="1" applyFont="1" applyFill="1">
      <alignment/>
      <protection/>
    </xf>
    <xf numFmtId="3" fontId="3" fillId="0" borderId="0" xfId="58" applyNumberFormat="1" applyFont="1" applyFill="1" applyBorder="1" applyAlignment="1">
      <alignment horizontal="right"/>
      <protection/>
    </xf>
    <xf numFmtId="0" fontId="3" fillId="0" borderId="0" xfId="58" applyFont="1" applyFill="1" applyBorder="1">
      <alignment/>
      <protection/>
    </xf>
    <xf numFmtId="3" fontId="2" fillId="0" borderId="0" xfId="58" applyNumberFormat="1" applyFont="1">
      <alignment/>
      <protection/>
    </xf>
    <xf numFmtId="0" fontId="3" fillId="0" borderId="12" xfId="58" applyFont="1" applyFill="1" applyBorder="1" applyAlignment="1">
      <alignment horizontal="left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3" fontId="3" fillId="0" borderId="13" xfId="58" applyNumberFormat="1" applyFont="1" applyFill="1" applyBorder="1" applyAlignment="1">
      <alignment horizontal="right"/>
      <protection/>
    </xf>
    <xf numFmtId="10" fontId="3" fillId="0" borderId="12" xfId="62" applyNumberFormat="1" applyFont="1" applyFill="1" applyBorder="1" applyAlignment="1">
      <alignment horizontal="right"/>
    </xf>
    <xf numFmtId="3" fontId="2" fillId="0" borderId="0" xfId="58" applyNumberFormat="1" applyFont="1" applyFill="1" applyAlignment="1">
      <alignment horizontal="center"/>
      <protection/>
    </xf>
    <xf numFmtId="0" fontId="6" fillId="0" borderId="0" xfId="58" applyFont="1" applyFill="1">
      <alignment/>
      <protection/>
    </xf>
    <xf numFmtId="179" fontId="57" fillId="0" borderId="0" xfId="58" applyNumberFormat="1" applyFont="1" applyFill="1" applyAlignment="1">
      <alignment horizontal="center"/>
      <protection/>
    </xf>
    <xf numFmtId="179" fontId="2" fillId="0" borderId="0" xfId="58" applyNumberFormat="1" applyFont="1" applyFill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10" fontId="3" fillId="0" borderId="0" xfId="62" applyNumberFormat="1" applyFont="1" applyFill="1" applyBorder="1" applyAlignment="1">
      <alignment horizontal="right"/>
    </xf>
    <xf numFmtId="0" fontId="2" fillId="0" borderId="0" xfId="58" applyFont="1" applyFill="1" applyBorder="1">
      <alignment/>
      <protection/>
    </xf>
    <xf numFmtId="0" fontId="3" fillId="0" borderId="23" xfId="58" applyFont="1" applyFill="1" applyBorder="1" applyAlignment="1">
      <alignment horizontal="left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58" fillId="33" borderId="0" xfId="0" applyFont="1" applyFill="1" applyBorder="1" applyAlignment="1">
      <alignment horizontal="center"/>
    </xf>
    <xf numFmtId="0" fontId="4" fillId="0" borderId="12" xfId="58" applyFont="1" applyFill="1" applyBorder="1" applyAlignment="1">
      <alignment horizontal="left" indent="1"/>
      <protection/>
    </xf>
    <xf numFmtId="3" fontId="4" fillId="0" borderId="12" xfId="58" applyNumberFormat="1" applyFont="1" applyFill="1" applyBorder="1" applyAlignment="1">
      <alignment horizontal="right"/>
      <protection/>
    </xf>
    <xf numFmtId="10" fontId="4" fillId="0" borderId="12" xfId="62" applyNumberFormat="1" applyFont="1" applyFill="1" applyBorder="1" applyAlignment="1">
      <alignment horizontal="right"/>
    </xf>
    <xf numFmtId="3" fontId="3" fillId="0" borderId="12" xfId="58" applyNumberFormat="1" applyFont="1" applyFill="1" applyBorder="1" applyAlignment="1">
      <alignment horizontal="right"/>
      <protection/>
    </xf>
    <xf numFmtId="0" fontId="59" fillId="0" borderId="0" xfId="58" applyFont="1" applyFill="1" applyAlignment="1">
      <alignment horizontal="left" vertical="center" wrapText="1"/>
      <protection/>
    </xf>
    <xf numFmtId="0" fontId="6" fillId="0" borderId="0" xfId="58" applyFont="1" applyFill="1" applyAlignment="1">
      <alignment horizontal="left" vertical="center" wrapText="1"/>
      <protection/>
    </xf>
    <xf numFmtId="41" fontId="4" fillId="0" borderId="12" xfId="50" applyFont="1" applyFill="1" applyBorder="1" applyAlignment="1">
      <alignment horizontal="right"/>
    </xf>
    <xf numFmtId="41" fontId="3" fillId="0" borderId="12" xfId="50" applyFont="1" applyFill="1" applyBorder="1" applyAlignment="1">
      <alignment horizontal="right"/>
    </xf>
    <xf numFmtId="41" fontId="3" fillId="0" borderId="0" xfId="50" applyFont="1" applyFill="1" applyBorder="1" applyAlignment="1">
      <alignment horizontal="right"/>
    </xf>
    <xf numFmtId="41" fontId="2" fillId="0" borderId="0" xfId="50" applyFont="1" applyFill="1" applyAlignment="1">
      <alignment horizontal="center"/>
    </xf>
    <xf numFmtId="41" fontId="4" fillId="0" borderId="17" xfId="50" applyFont="1" applyFill="1" applyBorder="1" applyAlignment="1">
      <alignment horizontal="right"/>
    </xf>
    <xf numFmtId="41" fontId="4" fillId="0" borderId="0" xfId="50" applyFont="1" applyFill="1" applyBorder="1" applyAlignment="1">
      <alignment horizontal="right"/>
    </xf>
    <xf numFmtId="41" fontId="57" fillId="0" borderId="0" xfId="50" applyFont="1" applyFill="1" applyAlignment="1">
      <alignment horizontal="center"/>
    </xf>
    <xf numFmtId="41" fontId="3" fillId="0" borderId="12" xfId="50" applyFont="1" applyFill="1" applyBorder="1" applyAlignment="1">
      <alignment horizontal="center" vertical="center" wrapText="1"/>
    </xf>
    <xf numFmtId="41" fontId="59" fillId="0" borderId="0" xfId="50" applyFont="1" applyFill="1" applyAlignment="1">
      <alignment horizontal="left" vertical="center" wrapText="1"/>
    </xf>
    <xf numFmtId="41" fontId="6" fillId="0" borderId="0" xfId="50" applyFont="1" applyFill="1" applyAlignment="1">
      <alignment horizontal="left" vertical="center" wrapText="1"/>
    </xf>
    <xf numFmtId="41" fontId="3" fillId="0" borderId="14" xfId="50" applyFont="1" applyFill="1" applyBorder="1" applyAlignment="1">
      <alignment horizontal="center" vertical="center" wrapText="1"/>
    </xf>
    <xf numFmtId="41" fontId="4" fillId="0" borderId="0" xfId="50" applyFont="1" applyBorder="1" applyAlignment="1">
      <alignment horizontal="right"/>
    </xf>
    <xf numFmtId="41" fontId="5" fillId="0" borderId="14" xfId="50" applyFont="1" applyFill="1" applyBorder="1" applyAlignment="1">
      <alignment horizontal="right"/>
    </xf>
    <xf numFmtId="41" fontId="4" fillId="0" borderId="19" xfId="50" applyFont="1" applyFill="1" applyBorder="1" applyAlignment="1">
      <alignment horizontal="right"/>
    </xf>
    <xf numFmtId="41" fontId="2" fillId="0" borderId="0" xfId="50" applyFont="1" applyAlignment="1">
      <alignment/>
    </xf>
    <xf numFmtId="0" fontId="4" fillId="0" borderId="11" xfId="57" applyFont="1" applyBorder="1" applyAlignment="1">
      <alignment horizontal="left" wrapText="1" indent="1"/>
      <protection/>
    </xf>
    <xf numFmtId="41" fontId="4" fillId="0" borderId="11" xfId="50" applyFont="1" applyBorder="1" applyAlignment="1">
      <alignment horizontal="right"/>
    </xf>
    <xf numFmtId="41" fontId="5" fillId="0" borderId="13" xfId="50" applyFont="1" applyFill="1" applyBorder="1" applyAlignment="1">
      <alignment horizontal="right"/>
    </xf>
    <xf numFmtId="41" fontId="5" fillId="0" borderId="15" xfId="50" applyFont="1" applyFill="1" applyBorder="1" applyAlignment="1">
      <alignment horizontal="right"/>
    </xf>
    <xf numFmtId="41" fontId="4" fillId="0" borderId="21" xfId="5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181" fontId="7" fillId="0" borderId="0" xfId="49" applyNumberFormat="1" applyFont="1" applyAlignment="1">
      <alignment/>
    </xf>
    <xf numFmtId="181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1" fontId="7" fillId="0" borderId="0" xfId="50" applyFont="1" applyFill="1" applyAlignment="1">
      <alignment/>
    </xf>
    <xf numFmtId="3" fontId="7" fillId="0" borderId="0" xfId="0" applyNumberFormat="1" applyFont="1" applyAlignment="1">
      <alignment horizontal="center"/>
    </xf>
    <xf numFmtId="41" fontId="7" fillId="0" borderId="0" xfId="50" applyFont="1" applyAlignment="1">
      <alignment horizontal="center"/>
    </xf>
    <xf numFmtId="0" fontId="7" fillId="0" borderId="0" xfId="0" applyFont="1" applyAlignment="1">
      <alignment horizontal="left"/>
    </xf>
    <xf numFmtId="180" fontId="7" fillId="0" borderId="0" xfId="49" applyFont="1" applyAlignment="1">
      <alignment/>
    </xf>
    <xf numFmtId="43" fontId="7" fillId="0" borderId="0" xfId="0" applyNumberFormat="1" applyFont="1" applyAlignment="1">
      <alignment/>
    </xf>
    <xf numFmtId="41" fontId="7" fillId="0" borderId="0" xfId="50" applyFont="1" applyAlignment="1">
      <alignment/>
    </xf>
    <xf numFmtId="41" fontId="7" fillId="0" borderId="11" xfId="5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41" fontId="7" fillId="0" borderId="21" xfId="50" applyFont="1" applyBorder="1" applyAlignment="1">
      <alignment/>
    </xf>
    <xf numFmtId="42" fontId="7" fillId="0" borderId="0" xfId="54" applyFont="1" applyAlignment="1">
      <alignment/>
    </xf>
    <xf numFmtId="0" fontId="60" fillId="34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17" xfId="0" applyFont="1" applyBorder="1" applyAlignment="1">
      <alignment horizontal="left" vertical="center"/>
    </xf>
    <xf numFmtId="3" fontId="62" fillId="34" borderId="0" xfId="0" applyNumberFormat="1" applyFont="1" applyFill="1" applyBorder="1" applyAlignment="1">
      <alignment horizontal="right"/>
    </xf>
    <xf numFmtId="41" fontId="62" fillId="34" borderId="0" xfId="50" applyFont="1" applyFill="1" applyBorder="1" applyAlignment="1">
      <alignment horizontal="right"/>
    </xf>
    <xf numFmtId="10" fontId="62" fillId="34" borderId="0" xfId="0" applyNumberFormat="1" applyFont="1" applyFill="1" applyBorder="1" applyAlignment="1">
      <alignment horizontal="right"/>
    </xf>
    <xf numFmtId="179" fontId="60" fillId="0" borderId="0" xfId="0" applyNumberFormat="1" applyFont="1" applyAlignment="1">
      <alignment horizontal="center"/>
    </xf>
    <xf numFmtId="41" fontId="60" fillId="0" borderId="0" xfId="50" applyFont="1" applyAlignment="1">
      <alignment horizontal="center"/>
    </xf>
    <xf numFmtId="17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58" applyFont="1">
      <alignment/>
      <protection/>
    </xf>
    <xf numFmtId="0" fontId="7" fillId="0" borderId="0" xfId="58" applyFont="1" applyBorder="1">
      <alignment/>
      <protection/>
    </xf>
    <xf numFmtId="3" fontId="7" fillId="0" borderId="0" xfId="58" applyNumberFormat="1" applyFont="1">
      <alignment/>
      <protection/>
    </xf>
    <xf numFmtId="0" fontId="7" fillId="0" borderId="0" xfId="58" applyFont="1" applyFill="1">
      <alignment/>
      <protection/>
    </xf>
    <xf numFmtId="41" fontId="7" fillId="0" borderId="0" xfId="50" applyFont="1" applyBorder="1" applyAlignment="1">
      <alignment/>
    </xf>
    <xf numFmtId="169" fontId="7" fillId="0" borderId="12" xfId="0" applyNumberFormat="1" applyFont="1" applyBorder="1" applyAlignment="1">
      <alignment/>
    </xf>
    <xf numFmtId="9" fontId="4" fillId="0" borderId="12" xfId="62" applyNumberFormat="1" applyFont="1" applyFill="1" applyBorder="1" applyAlignment="1">
      <alignment horizontal="right"/>
    </xf>
    <xf numFmtId="9" fontId="3" fillId="0" borderId="12" xfId="62" applyNumberFormat="1" applyFont="1" applyFill="1" applyBorder="1" applyAlignment="1">
      <alignment horizontal="right"/>
    </xf>
    <xf numFmtId="9" fontId="4" fillId="0" borderId="24" xfId="62" applyNumberFormat="1" applyFont="1" applyFill="1" applyBorder="1" applyAlignment="1">
      <alignment horizontal="right"/>
    </xf>
    <xf numFmtId="9" fontId="4" fillId="0" borderId="10" xfId="62" applyNumberFormat="1" applyFont="1" applyFill="1" applyBorder="1" applyAlignment="1">
      <alignment horizontal="right"/>
    </xf>
    <xf numFmtId="9" fontId="4" fillId="0" borderId="23" xfId="62" applyNumberFormat="1" applyFont="1" applyFill="1" applyBorder="1" applyAlignment="1">
      <alignment horizontal="right"/>
    </xf>
    <xf numFmtId="9" fontId="3" fillId="0" borderId="23" xfId="62" applyNumberFormat="1" applyFont="1" applyFill="1" applyBorder="1" applyAlignment="1">
      <alignment horizontal="right"/>
    </xf>
    <xf numFmtId="0" fontId="63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left" vertical="center"/>
    </xf>
    <xf numFmtId="0" fontId="63" fillId="34" borderId="27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left" vertical="center"/>
    </xf>
    <xf numFmtId="0" fontId="63" fillId="34" borderId="29" xfId="0" applyFont="1" applyFill="1" applyBorder="1" applyAlignment="1">
      <alignment horizontal="center" vertical="center"/>
    </xf>
    <xf numFmtId="0" fontId="2" fillId="34" borderId="0" xfId="58" applyFont="1" applyFill="1">
      <alignment/>
      <protection/>
    </xf>
    <xf numFmtId="0" fontId="4" fillId="34" borderId="11" xfId="57" applyFont="1" applyFill="1" applyBorder="1" applyAlignment="1">
      <alignment horizontal="left" indent="1"/>
      <protection/>
    </xf>
    <xf numFmtId="0" fontId="4" fillId="34" borderId="10" xfId="0" applyFont="1" applyFill="1" applyBorder="1" applyAlignment="1">
      <alignment horizontal="left" indent="1"/>
    </xf>
    <xf numFmtId="0" fontId="4" fillId="34" borderId="10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2" xfId="58" applyFont="1" applyFill="1" applyBorder="1" applyAlignment="1">
      <alignment horizontal="center"/>
      <protection/>
    </xf>
    <xf numFmtId="0" fontId="3" fillId="0" borderId="13" xfId="58" applyFont="1" applyFill="1" applyBorder="1" applyAlignment="1">
      <alignment horizontal="center"/>
      <protection/>
    </xf>
    <xf numFmtId="0" fontId="9" fillId="0" borderId="0" xfId="58" applyFont="1" applyFill="1">
      <alignment/>
      <protection/>
    </xf>
    <xf numFmtId="0" fontId="64" fillId="0" borderId="0" xfId="58" applyFont="1" applyFill="1" applyAlignment="1">
      <alignment horizontal="left" vertical="center" wrapText="1"/>
      <protection/>
    </xf>
    <xf numFmtId="41" fontId="36" fillId="0" borderId="0" xfId="50" applyFont="1" applyFill="1" applyBorder="1" applyAlignment="1">
      <alignment/>
    </xf>
    <xf numFmtId="0" fontId="37" fillId="0" borderId="0" xfId="57" applyFont="1" applyFill="1" applyBorder="1" applyAlignment="1">
      <alignment/>
      <protection/>
    </xf>
    <xf numFmtId="0" fontId="9" fillId="34" borderId="28" xfId="0" applyFont="1" applyFill="1" applyBorder="1" applyAlignment="1">
      <alignment horizontal="left" vertical="top"/>
    </xf>
    <xf numFmtId="0" fontId="9" fillId="34" borderId="30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9" fillId="34" borderId="34" xfId="0" applyFont="1" applyFill="1" applyBorder="1" applyAlignment="1">
      <alignment horizontal="left" vertical="center"/>
    </xf>
    <xf numFmtId="0" fontId="9" fillId="34" borderId="35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14" fontId="6" fillId="34" borderId="12" xfId="0" applyNumberFormat="1" applyFont="1" applyFill="1" applyBorder="1" applyAlignment="1">
      <alignment horizontal="left" vertical="center"/>
    </xf>
    <xf numFmtId="14" fontId="6" fillId="34" borderId="31" xfId="0" applyNumberFormat="1" applyFont="1" applyFill="1" applyBorder="1" applyAlignment="1">
      <alignment horizontal="left" vertical="center"/>
    </xf>
    <xf numFmtId="0" fontId="58" fillId="33" borderId="18" xfId="0" applyFont="1" applyFill="1" applyBorder="1" applyAlignment="1">
      <alignment horizontal="center"/>
    </xf>
    <xf numFmtId="0" fontId="58" fillId="33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41" fontId="36" fillId="0" borderId="0" xfId="50" applyFont="1" applyFill="1" applyBorder="1" applyAlignment="1">
      <alignment horizontal="center"/>
    </xf>
    <xf numFmtId="0" fontId="37" fillId="0" borderId="0" xfId="57" applyFont="1" applyFill="1" applyBorder="1" applyAlignment="1">
      <alignment horizontal="center"/>
      <protection/>
    </xf>
    <xf numFmtId="0" fontId="58" fillId="33" borderId="2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36" fillId="0" borderId="0" xfId="58" applyFont="1" applyFill="1" applyAlignment="1">
      <alignment horizontal="center"/>
      <protection/>
    </xf>
    <xf numFmtId="0" fontId="36" fillId="0" borderId="0" xfId="58" applyFont="1" applyFill="1" applyBorder="1" applyAlignment="1">
      <alignment horizont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[0] 2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Porcentaje 3" xfId="62"/>
    <cellStyle name="Porcentual 2" xfId="63"/>
    <cellStyle name="Porcentual 3" xfId="64"/>
    <cellStyle name="Porcentual 3 2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5</xdr:row>
      <xdr:rowOff>9525</xdr:rowOff>
    </xdr:from>
    <xdr:to>
      <xdr:col>1</xdr:col>
      <xdr:colOff>2752725</xdr:colOff>
      <xdr:row>7</xdr:row>
      <xdr:rowOff>504825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81075"/>
          <a:ext cx="2657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85725</xdr:rowOff>
    </xdr:from>
    <xdr:to>
      <xdr:col>1</xdr:col>
      <xdr:colOff>3657600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5725"/>
          <a:ext cx="3162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1</xdr:col>
      <xdr:colOff>2790825</xdr:colOff>
      <xdr:row>4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2790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1</xdr:col>
      <xdr:colOff>2828925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2828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142875</xdr:rowOff>
    </xdr:from>
    <xdr:to>
      <xdr:col>1</xdr:col>
      <xdr:colOff>2943225</xdr:colOff>
      <xdr:row>5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42875"/>
          <a:ext cx="2867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B3:F14"/>
  <sheetViews>
    <sheetView showGridLines="0" tabSelected="1" zoomScalePageLayoutView="0" workbookViewId="0" topLeftCell="A1">
      <selection activeCell="G8" sqref="G8"/>
    </sheetView>
  </sheetViews>
  <sheetFormatPr defaultColWidth="11.421875" defaultRowHeight="12.75"/>
  <cols>
    <col min="2" max="2" width="42.140625" style="0" customWidth="1"/>
    <col min="3" max="3" width="28.57421875" style="0" customWidth="1"/>
    <col min="4" max="4" width="24.7109375" style="0" customWidth="1"/>
    <col min="6" max="6" width="49.8515625" style="0" customWidth="1"/>
  </cols>
  <sheetData>
    <row r="1" ht="18.75" customHeight="1"/>
    <row r="2" ht="13.5" thickBot="1"/>
    <row r="3" spans="2:6" ht="15">
      <c r="B3" s="129"/>
      <c r="C3" s="130" t="s">
        <v>36</v>
      </c>
      <c r="D3" s="154" t="s">
        <v>43</v>
      </c>
      <c r="E3" s="154"/>
      <c r="F3" s="155"/>
    </row>
    <row r="4" spans="2:6" ht="15">
      <c r="B4" s="131"/>
      <c r="C4" s="132" t="s">
        <v>37</v>
      </c>
      <c r="D4" s="156" t="s">
        <v>38</v>
      </c>
      <c r="E4" s="156"/>
      <c r="F4" s="157"/>
    </row>
    <row r="5" spans="2:6" ht="14.25" customHeight="1">
      <c r="B5" s="131"/>
      <c r="C5" s="148" t="s">
        <v>39</v>
      </c>
      <c r="D5" s="158" t="s">
        <v>121</v>
      </c>
      <c r="E5" s="158"/>
      <c r="F5" s="159"/>
    </row>
    <row r="6" spans="2:6" ht="14.25">
      <c r="B6" s="131"/>
      <c r="C6" s="148"/>
      <c r="D6" s="158"/>
      <c r="E6" s="158"/>
      <c r="F6" s="159"/>
    </row>
    <row r="7" spans="2:6" ht="14.25">
      <c r="B7" s="131"/>
      <c r="C7" s="148"/>
      <c r="D7" s="158"/>
      <c r="E7" s="158"/>
      <c r="F7" s="159"/>
    </row>
    <row r="8" spans="2:6" ht="43.5" customHeight="1">
      <c r="B8" s="131"/>
      <c r="C8" s="148"/>
      <c r="D8" s="158"/>
      <c r="E8" s="158"/>
      <c r="F8" s="159"/>
    </row>
    <row r="9" spans="2:6" ht="15">
      <c r="B9" s="131"/>
      <c r="C9" s="132" t="s">
        <v>40</v>
      </c>
      <c r="D9" s="160">
        <v>43190</v>
      </c>
      <c r="E9" s="160"/>
      <c r="F9" s="161"/>
    </row>
    <row r="10" spans="2:6" ht="15">
      <c r="B10" s="131"/>
      <c r="C10" s="132" t="s">
        <v>41</v>
      </c>
      <c r="D10" s="160">
        <v>43418</v>
      </c>
      <c r="E10" s="160"/>
      <c r="F10" s="161"/>
    </row>
    <row r="11" spans="2:6" ht="14.25" customHeight="1">
      <c r="B11" s="131"/>
      <c r="C11" s="148" t="s">
        <v>42</v>
      </c>
      <c r="D11" s="150" t="s">
        <v>120</v>
      </c>
      <c r="E11" s="150"/>
      <c r="F11" s="151"/>
    </row>
    <row r="12" spans="2:6" ht="14.25">
      <c r="B12" s="131"/>
      <c r="C12" s="148"/>
      <c r="D12" s="150"/>
      <c r="E12" s="150"/>
      <c r="F12" s="151"/>
    </row>
    <row r="13" spans="2:6" ht="14.25">
      <c r="B13" s="131"/>
      <c r="C13" s="148"/>
      <c r="D13" s="150"/>
      <c r="E13" s="150"/>
      <c r="F13" s="151"/>
    </row>
    <row r="14" spans="2:6" ht="15" thickBot="1">
      <c r="B14" s="133"/>
      <c r="C14" s="149"/>
      <c r="D14" s="152"/>
      <c r="E14" s="152"/>
      <c r="F14" s="153"/>
    </row>
  </sheetData>
  <sheetProtection/>
  <mergeCells count="8">
    <mergeCell ref="C11:C14"/>
    <mergeCell ref="D11:F14"/>
    <mergeCell ref="D3:F3"/>
    <mergeCell ref="D4:F4"/>
    <mergeCell ref="C5:C8"/>
    <mergeCell ref="D5:F8"/>
    <mergeCell ref="D9:F9"/>
    <mergeCell ref="D10:F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P10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15" sqref="B15"/>
    </sheetView>
  </sheetViews>
  <sheetFormatPr defaultColWidth="11.421875" defaultRowHeight="12.75"/>
  <cols>
    <col min="1" max="1" width="3.7109375" style="87" customWidth="1"/>
    <col min="2" max="2" width="105.421875" style="87" customWidth="1"/>
    <col min="3" max="3" width="21.28125" style="87" customWidth="1"/>
    <col min="4" max="4" width="28.7109375" style="101" customWidth="1"/>
    <col min="5" max="5" width="18.8515625" style="87" customWidth="1"/>
    <col min="6" max="6" width="26.8515625" style="87" customWidth="1"/>
    <col min="7" max="7" width="18.140625" style="87" bestFit="1" customWidth="1"/>
    <col min="8" max="8" width="22.00390625" style="87" customWidth="1"/>
    <col min="9" max="9" width="21.57421875" style="87" customWidth="1"/>
    <col min="10" max="10" width="13.140625" style="87" bestFit="1" customWidth="1"/>
    <col min="11" max="11" width="22.28125" style="87" bestFit="1" customWidth="1"/>
    <col min="12" max="12" width="14.421875" style="87" bestFit="1" customWidth="1"/>
    <col min="13" max="13" width="13.28125" style="87" bestFit="1" customWidth="1"/>
    <col min="14" max="14" width="12.00390625" style="87" bestFit="1" customWidth="1"/>
    <col min="15" max="16384" width="11.421875" style="87" customWidth="1"/>
  </cols>
  <sheetData>
    <row r="1" s="1" customFormat="1" ht="13.5">
      <c r="D1" s="81"/>
    </row>
    <row r="2" s="1" customFormat="1" ht="13.5">
      <c r="D2" s="81"/>
    </row>
    <row r="3" spans="2:10" s="1" customFormat="1" ht="21">
      <c r="B3" s="174" t="s">
        <v>35</v>
      </c>
      <c r="C3" s="174"/>
      <c r="D3" s="174"/>
      <c r="E3" s="174"/>
      <c r="F3" s="174"/>
      <c r="G3" s="174"/>
      <c r="H3" s="146"/>
      <c r="I3" s="146"/>
      <c r="J3" s="146"/>
    </row>
    <row r="4" spans="2:9" s="1" customFormat="1" ht="18.75">
      <c r="B4" s="175" t="s">
        <v>20</v>
      </c>
      <c r="C4" s="175"/>
      <c r="D4" s="175"/>
      <c r="E4" s="175"/>
      <c r="F4" s="175"/>
      <c r="G4" s="175"/>
      <c r="H4" s="147"/>
      <c r="I4" s="147"/>
    </row>
    <row r="5" s="1" customFormat="1" ht="13.5">
      <c r="D5" s="81"/>
    </row>
    <row r="6" s="1" customFormat="1" ht="13.5">
      <c r="D6" s="81"/>
    </row>
    <row r="7" spans="2:7" ht="18">
      <c r="B7" s="172" t="s">
        <v>90</v>
      </c>
      <c r="C7" s="173"/>
      <c r="D7" s="173"/>
      <c r="E7" s="173"/>
      <c r="F7" s="173"/>
      <c r="G7" s="176"/>
    </row>
    <row r="8" spans="2:7" ht="18">
      <c r="B8" s="162" t="s">
        <v>12</v>
      </c>
      <c r="C8" s="163"/>
      <c r="D8" s="163"/>
      <c r="E8" s="163"/>
      <c r="F8" s="163"/>
      <c r="G8" s="167"/>
    </row>
    <row r="9" spans="1:7" ht="25.5" customHeight="1">
      <c r="A9" s="88"/>
      <c r="B9" s="31"/>
      <c r="C9" s="164" t="s">
        <v>0</v>
      </c>
      <c r="D9" s="165"/>
      <c r="E9" s="165"/>
      <c r="F9" s="165"/>
      <c r="G9" s="166"/>
    </row>
    <row r="10" spans="1:7" ht="36">
      <c r="A10" s="88"/>
      <c r="B10" s="12" t="s">
        <v>1</v>
      </c>
      <c r="C10" s="13" t="s">
        <v>77</v>
      </c>
      <c r="D10" s="77" t="s">
        <v>78</v>
      </c>
      <c r="E10" s="14" t="s">
        <v>79</v>
      </c>
      <c r="F10" s="14" t="s">
        <v>80</v>
      </c>
      <c r="G10" s="15" t="s">
        <v>13</v>
      </c>
    </row>
    <row r="11" spans="2:10" ht="21" customHeight="1">
      <c r="B11" s="136" t="s">
        <v>2</v>
      </c>
      <c r="C11" s="11">
        <v>55817891</v>
      </c>
      <c r="D11" s="78">
        <v>167438136.69560546</v>
      </c>
      <c r="E11" s="8">
        <v>22551246</v>
      </c>
      <c r="F11" s="8">
        <v>158614835.4118339</v>
      </c>
      <c r="G11" s="25">
        <f aca="true" t="shared" si="0" ref="G11:G16">E11/C11</f>
        <v>0.4040146554444345</v>
      </c>
      <c r="H11" s="89"/>
      <c r="I11" s="90"/>
      <c r="J11" s="91"/>
    </row>
    <row r="12" spans="2:10" ht="25.5" customHeight="1">
      <c r="B12" s="137" t="s">
        <v>98</v>
      </c>
      <c r="C12" s="11">
        <v>438848</v>
      </c>
      <c r="D12" s="78">
        <v>242343.3995521298</v>
      </c>
      <c r="E12" s="8">
        <v>160350</v>
      </c>
      <c r="F12" s="8">
        <v>219723.1695714699</v>
      </c>
      <c r="G12" s="25">
        <f t="shared" si="0"/>
        <v>0.36538847163482574</v>
      </c>
      <c r="I12" s="90"/>
      <c r="J12" s="91"/>
    </row>
    <row r="13" spans="2:10" ht="25.5" customHeight="1">
      <c r="B13" s="137" t="s">
        <v>4</v>
      </c>
      <c r="C13" s="11">
        <v>551</v>
      </c>
      <c r="D13" s="78">
        <v>582089.6132202091</v>
      </c>
      <c r="E13" s="8">
        <v>235</v>
      </c>
      <c r="F13" s="8">
        <v>473317.286801009</v>
      </c>
      <c r="G13" s="25">
        <f t="shared" si="0"/>
        <v>0.426497277676951</v>
      </c>
      <c r="I13" s="90"/>
      <c r="J13" s="91"/>
    </row>
    <row r="14" spans="2:10" ht="25.5" customHeight="1">
      <c r="B14" s="137" t="s">
        <v>103</v>
      </c>
      <c r="C14" s="11">
        <v>836635</v>
      </c>
      <c r="D14" s="78">
        <v>511443.39146184</v>
      </c>
      <c r="E14" s="8">
        <v>460354</v>
      </c>
      <c r="F14" s="8">
        <v>483133.72642414004</v>
      </c>
      <c r="G14" s="25">
        <f t="shared" si="0"/>
        <v>0.5502447303782414</v>
      </c>
      <c r="I14" s="90"/>
      <c r="J14" s="91"/>
    </row>
    <row r="15" spans="2:10" ht="25.5" customHeight="1">
      <c r="B15" s="137" t="s">
        <v>122</v>
      </c>
      <c r="C15" s="11">
        <v>2738540</v>
      </c>
      <c r="D15" s="78">
        <v>2359914.526987565</v>
      </c>
      <c r="E15" s="8">
        <v>1777347</v>
      </c>
      <c r="F15" s="8">
        <v>2135724.7901417655</v>
      </c>
      <c r="G15" s="25">
        <f t="shared" si="0"/>
        <v>0.6490126125599772</v>
      </c>
      <c r="I15" s="90"/>
      <c r="J15" s="91"/>
    </row>
    <row r="16" spans="2:7" ht="21" customHeight="1">
      <c r="B16" s="140" t="s">
        <v>5</v>
      </c>
      <c r="C16" s="28">
        <f>SUM(C11:C15)</f>
        <v>59832465</v>
      </c>
      <c r="D16" s="79">
        <f>SUM(D11:D15)</f>
        <v>171133927.6268272</v>
      </c>
      <c r="E16" s="29">
        <f>SUM(E11:E15)</f>
        <v>24949532</v>
      </c>
      <c r="F16" s="29">
        <f>SUM(F11:F15)</f>
        <v>161926734.38477227</v>
      </c>
      <c r="G16" s="30">
        <f t="shared" si="0"/>
        <v>0.416989873307075</v>
      </c>
    </row>
    <row r="17" spans="2:6" s="92" customFormat="1" ht="21" customHeight="1">
      <c r="B17" s="4"/>
      <c r="C17" s="5"/>
      <c r="D17" s="69"/>
      <c r="E17" s="5"/>
      <c r="F17" s="5"/>
    </row>
    <row r="18" spans="2:7" s="92" customFormat="1" ht="21" customHeight="1">
      <c r="B18" s="172" t="s">
        <v>16</v>
      </c>
      <c r="C18" s="173"/>
      <c r="D18" s="173"/>
      <c r="E18" s="173"/>
      <c r="F18" s="173"/>
      <c r="G18" s="176"/>
    </row>
    <row r="19" spans="2:10" s="92" customFormat="1" ht="21" customHeight="1">
      <c r="B19" s="162" t="s">
        <v>12</v>
      </c>
      <c r="C19" s="163"/>
      <c r="D19" s="163"/>
      <c r="E19" s="163"/>
      <c r="F19" s="163"/>
      <c r="G19" s="167"/>
      <c r="J19" s="93"/>
    </row>
    <row r="20" spans="2:10" s="92" customFormat="1" ht="38.25" customHeight="1">
      <c r="B20" s="32"/>
      <c r="C20" s="164" t="s">
        <v>0</v>
      </c>
      <c r="D20" s="165"/>
      <c r="E20" s="165"/>
      <c r="F20" s="165"/>
      <c r="G20" s="166"/>
      <c r="J20" s="93"/>
    </row>
    <row r="21" spans="2:7" s="92" customFormat="1" ht="36">
      <c r="B21" s="16" t="s">
        <v>8</v>
      </c>
      <c r="C21" s="13" t="s">
        <v>77</v>
      </c>
      <c r="D21" s="77" t="s">
        <v>78</v>
      </c>
      <c r="E21" s="14" t="s">
        <v>79</v>
      </c>
      <c r="F21" s="14" t="s">
        <v>80</v>
      </c>
      <c r="G21" s="15" t="s">
        <v>13</v>
      </c>
    </row>
    <row r="22" spans="2:8" s="92" customFormat="1" ht="21" customHeight="1">
      <c r="B22" s="6" t="s">
        <v>9</v>
      </c>
      <c r="C22" s="18">
        <v>50651755</v>
      </c>
      <c r="D22" s="72">
        <v>160592530.9962902</v>
      </c>
      <c r="E22" s="10">
        <v>21127952</v>
      </c>
      <c r="F22" s="10">
        <v>152146717.75377256</v>
      </c>
      <c r="G22" s="25">
        <f>E22/C22</f>
        <v>0.41712181542376964</v>
      </c>
      <c r="H22" s="93"/>
    </row>
    <row r="23" spans="2:11" s="92" customFormat="1" ht="21" customHeight="1">
      <c r="B23" s="6" t="s">
        <v>10</v>
      </c>
      <c r="C23" s="18">
        <v>6142934</v>
      </c>
      <c r="D23" s="72">
        <v>6713203.793775205</v>
      </c>
      <c r="E23" s="10">
        <v>2628365</v>
      </c>
      <c r="F23" s="10">
        <v>6258018.932185909</v>
      </c>
      <c r="G23" s="25">
        <f>E23/C23</f>
        <v>0.42786801876757913</v>
      </c>
      <c r="H23" s="93"/>
      <c r="K23" s="94"/>
    </row>
    <row r="24" spans="2:8" s="92" customFormat="1" ht="21" customHeight="1">
      <c r="B24" s="7" t="s">
        <v>6</v>
      </c>
      <c r="C24" s="18">
        <v>2038518</v>
      </c>
      <c r="D24" s="72">
        <v>2277902.7736400883</v>
      </c>
      <c r="E24" s="10">
        <v>823344</v>
      </c>
      <c r="F24" s="10">
        <v>2100195.1468707784</v>
      </c>
      <c r="G24" s="25">
        <f>E24/C24</f>
        <v>0.4038934166880057</v>
      </c>
      <c r="H24" s="93"/>
    </row>
    <row r="25" spans="2:8" s="92" customFormat="1" ht="21" customHeight="1">
      <c r="B25" s="6" t="s">
        <v>11</v>
      </c>
      <c r="C25" s="18">
        <v>999258</v>
      </c>
      <c r="D25" s="72">
        <v>1550290.06312177</v>
      </c>
      <c r="E25" s="10">
        <v>369871</v>
      </c>
      <c r="F25" s="10">
        <v>1421802.5519430595</v>
      </c>
      <c r="G25" s="25">
        <f>E25/C25</f>
        <v>0.3701456480708686</v>
      </c>
      <c r="H25" s="93"/>
    </row>
    <row r="26" spans="2:8" s="92" customFormat="1" ht="21" customHeight="1">
      <c r="B26" s="141" t="s">
        <v>5</v>
      </c>
      <c r="C26" s="28">
        <f>SUM(C22:C25)</f>
        <v>59832465</v>
      </c>
      <c r="D26" s="79">
        <f>SUM(D22:D25)</f>
        <v>171133927.62682727</v>
      </c>
      <c r="E26" s="29">
        <f>SUM(E22:E25)</f>
        <v>24949532</v>
      </c>
      <c r="F26" s="29">
        <f>SUM(F22:F25)</f>
        <v>161926734.38477233</v>
      </c>
      <c r="G26" s="30">
        <f>E26/C26</f>
        <v>0.416989873307075</v>
      </c>
      <c r="H26" s="95"/>
    </row>
    <row r="27" spans="2:8" s="92" customFormat="1" ht="21" customHeight="1">
      <c r="B27" s="87"/>
      <c r="C27" s="96"/>
      <c r="D27" s="97"/>
      <c r="E27" s="96"/>
      <c r="F27" s="96"/>
      <c r="G27" s="96"/>
      <c r="H27" s="96"/>
    </row>
    <row r="28" spans="2:7" ht="18">
      <c r="B28" s="172" t="s">
        <v>14</v>
      </c>
      <c r="C28" s="173"/>
      <c r="D28" s="173"/>
      <c r="E28" s="173"/>
      <c r="F28" s="173"/>
      <c r="G28" s="176"/>
    </row>
    <row r="29" spans="2:7" ht="18">
      <c r="B29" s="162" t="s">
        <v>12</v>
      </c>
      <c r="C29" s="163"/>
      <c r="D29" s="163"/>
      <c r="E29" s="163"/>
      <c r="F29" s="163"/>
      <c r="G29" s="167"/>
    </row>
    <row r="30" spans="1:7" ht="37.5" customHeight="1">
      <c r="A30" s="88"/>
      <c r="B30" s="33"/>
      <c r="C30" s="164" t="s">
        <v>0</v>
      </c>
      <c r="D30" s="165"/>
      <c r="E30" s="165"/>
      <c r="F30" s="165"/>
      <c r="G30" s="166"/>
    </row>
    <row r="31" spans="1:7" ht="36">
      <c r="A31" s="88"/>
      <c r="B31" s="17" t="s">
        <v>7</v>
      </c>
      <c r="C31" s="13" t="s">
        <v>77</v>
      </c>
      <c r="D31" s="77" t="s">
        <v>78</v>
      </c>
      <c r="E31" s="14" t="s">
        <v>79</v>
      </c>
      <c r="F31" s="14" t="s">
        <v>80</v>
      </c>
      <c r="G31" s="15" t="s">
        <v>13</v>
      </c>
    </row>
    <row r="32" spans="2:13" ht="21" customHeight="1">
      <c r="B32" s="9" t="s">
        <v>44</v>
      </c>
      <c r="C32" s="20">
        <v>46743</v>
      </c>
      <c r="D32" s="71">
        <v>124539.82350113</v>
      </c>
      <c r="E32" s="21">
        <v>19078</v>
      </c>
      <c r="F32" s="21">
        <v>119546.1394390398</v>
      </c>
      <c r="G32" s="24">
        <f>E32/C32</f>
        <v>0.4081466743683546</v>
      </c>
      <c r="I32" s="98"/>
      <c r="J32" s="89"/>
      <c r="K32" s="99"/>
      <c r="L32" s="100"/>
      <c r="M32" s="100"/>
    </row>
    <row r="33" spans="2:14" ht="21" customHeight="1">
      <c r="B33" s="9" t="s">
        <v>45</v>
      </c>
      <c r="C33" s="18">
        <v>8036273</v>
      </c>
      <c r="D33" s="72">
        <v>22362611.715789773</v>
      </c>
      <c r="E33" s="10">
        <v>4251433</v>
      </c>
      <c r="F33" s="10">
        <v>21564272.306326374</v>
      </c>
      <c r="G33" s="25">
        <f aca="true" t="shared" si="1" ref="G33:G65">E33/C33</f>
        <v>0.5290304348794522</v>
      </c>
      <c r="I33" s="98"/>
      <c r="J33" s="89"/>
      <c r="K33" s="99"/>
      <c r="L33" s="100"/>
      <c r="M33" s="100"/>
      <c r="N33" s="99"/>
    </row>
    <row r="34" spans="2:13" ht="21" customHeight="1">
      <c r="B34" s="9" t="s">
        <v>46</v>
      </c>
      <c r="C34" s="18">
        <v>203580</v>
      </c>
      <c r="D34" s="72">
        <v>315930.42652822984</v>
      </c>
      <c r="E34" s="10">
        <v>76569</v>
      </c>
      <c r="F34" s="10">
        <v>290634.5484058798</v>
      </c>
      <c r="G34" s="25">
        <f t="shared" si="1"/>
        <v>0.3761125847332744</v>
      </c>
      <c r="I34" s="98"/>
      <c r="J34" s="89"/>
      <c r="K34" s="99"/>
      <c r="L34" s="100"/>
      <c r="M34" s="100"/>
    </row>
    <row r="35" spans="2:13" ht="18">
      <c r="B35" s="82" t="s">
        <v>118</v>
      </c>
      <c r="C35" s="18">
        <v>130124</v>
      </c>
      <c r="D35" s="72">
        <v>378743.7333413798</v>
      </c>
      <c r="E35" s="10">
        <v>47272</v>
      </c>
      <c r="F35" s="10">
        <v>341040.8012665299</v>
      </c>
      <c r="G35" s="25">
        <f t="shared" si="1"/>
        <v>0.3632842519442993</v>
      </c>
      <c r="I35" s="98"/>
      <c r="J35" s="89"/>
      <c r="K35" s="99"/>
      <c r="L35" s="100"/>
      <c r="M35" s="100"/>
    </row>
    <row r="36" spans="2:13" ht="21" customHeight="1">
      <c r="B36" s="9" t="s">
        <v>48</v>
      </c>
      <c r="C36" s="18">
        <v>2753771</v>
      </c>
      <c r="D36" s="72">
        <v>3809780.4554373655</v>
      </c>
      <c r="E36" s="10">
        <v>1058946</v>
      </c>
      <c r="F36" s="10">
        <v>3601054.783260576</v>
      </c>
      <c r="G36" s="25">
        <f t="shared" si="1"/>
        <v>0.3845439580851131</v>
      </c>
      <c r="I36" s="98"/>
      <c r="J36" s="89"/>
      <c r="K36" s="99"/>
      <c r="L36" s="100"/>
      <c r="M36" s="100"/>
    </row>
    <row r="37" spans="2:13" ht="21" customHeight="1">
      <c r="B37" s="9" t="s">
        <v>49</v>
      </c>
      <c r="C37" s="18">
        <v>17120961</v>
      </c>
      <c r="D37" s="72">
        <v>94676137.98318537</v>
      </c>
      <c r="E37" s="10">
        <v>6624052</v>
      </c>
      <c r="F37" s="10">
        <v>89094603.49263099</v>
      </c>
      <c r="G37" s="25">
        <f t="shared" si="1"/>
        <v>0.3868972074639969</v>
      </c>
      <c r="I37" s="98"/>
      <c r="J37" s="89"/>
      <c r="K37" s="99"/>
      <c r="L37" s="100"/>
      <c r="M37" s="100"/>
    </row>
    <row r="38" spans="2:13" ht="21" customHeight="1">
      <c r="B38" s="9" t="s">
        <v>50</v>
      </c>
      <c r="C38" s="18">
        <v>1608608</v>
      </c>
      <c r="D38" s="72">
        <v>2596136.555899246</v>
      </c>
      <c r="E38" s="10">
        <v>668211</v>
      </c>
      <c r="F38" s="10">
        <v>2470415.565666019</v>
      </c>
      <c r="G38" s="25">
        <f t="shared" si="1"/>
        <v>0.41539703893055363</v>
      </c>
      <c r="I38" s="98"/>
      <c r="J38" s="89"/>
      <c r="K38" s="99"/>
      <c r="L38" s="100"/>
      <c r="M38" s="100"/>
    </row>
    <row r="39" spans="2:13" ht="21" customHeight="1">
      <c r="B39" s="9" t="s">
        <v>51</v>
      </c>
      <c r="C39" s="18">
        <v>1426240</v>
      </c>
      <c r="D39" s="72">
        <v>2101725.113898578</v>
      </c>
      <c r="E39" s="10">
        <v>554149</v>
      </c>
      <c r="F39" s="10">
        <v>1985618.397441728</v>
      </c>
      <c r="G39" s="25">
        <f t="shared" si="1"/>
        <v>0.3885383946600853</v>
      </c>
      <c r="I39" s="98"/>
      <c r="J39" s="89"/>
      <c r="K39" s="99"/>
      <c r="L39" s="100"/>
      <c r="M39" s="100"/>
    </row>
    <row r="40" spans="2:13" ht="21" customHeight="1">
      <c r="B40" s="9" t="s">
        <v>52</v>
      </c>
      <c r="C40" s="18">
        <v>1134226</v>
      </c>
      <c r="D40" s="72">
        <v>1586520.455721815</v>
      </c>
      <c r="E40" s="10">
        <v>503681</v>
      </c>
      <c r="F40" s="10">
        <v>1528224.3601713248</v>
      </c>
      <c r="G40" s="25">
        <f t="shared" si="1"/>
        <v>0.4440746376824372</v>
      </c>
      <c r="I40" s="98"/>
      <c r="J40" s="89"/>
      <c r="K40" s="99"/>
      <c r="L40" s="100"/>
      <c r="M40" s="100"/>
    </row>
    <row r="41" spans="2:13" ht="21" customHeight="1">
      <c r="B41" s="9" t="s">
        <v>53</v>
      </c>
      <c r="C41" s="18">
        <v>329877</v>
      </c>
      <c r="D41" s="72">
        <v>434972.48456870986</v>
      </c>
      <c r="E41" s="10">
        <v>121271</v>
      </c>
      <c r="F41" s="10">
        <v>408729.03046280006</v>
      </c>
      <c r="G41" s="25">
        <f t="shared" si="1"/>
        <v>0.3676249026152172</v>
      </c>
      <c r="I41" s="98"/>
      <c r="J41" s="89"/>
      <c r="K41" s="99"/>
      <c r="L41" s="100"/>
      <c r="M41" s="100"/>
    </row>
    <row r="42" spans="2:13" ht="21" customHeight="1">
      <c r="B42" s="9" t="s">
        <v>54</v>
      </c>
      <c r="C42" s="18">
        <v>493416</v>
      </c>
      <c r="D42" s="72">
        <v>1437454.0585934897</v>
      </c>
      <c r="E42" s="10">
        <v>188560</v>
      </c>
      <c r="F42" s="10">
        <v>1379729.9555172988</v>
      </c>
      <c r="G42" s="25">
        <f t="shared" si="1"/>
        <v>0.3821521799049889</v>
      </c>
      <c r="I42" s="98"/>
      <c r="J42" s="89"/>
      <c r="K42" s="99"/>
      <c r="L42" s="100"/>
      <c r="M42" s="100"/>
    </row>
    <row r="43" spans="2:13" ht="21" customHeight="1">
      <c r="B43" s="9" t="s">
        <v>55</v>
      </c>
      <c r="C43" s="18">
        <v>846589</v>
      </c>
      <c r="D43" s="72">
        <v>1661466.1242478273</v>
      </c>
      <c r="E43" s="10">
        <v>380955</v>
      </c>
      <c r="F43" s="10">
        <v>1575707.8217277585</v>
      </c>
      <c r="G43" s="25">
        <f t="shared" si="1"/>
        <v>0.4499881288322905</v>
      </c>
      <c r="I43" s="98"/>
      <c r="J43" s="89"/>
      <c r="K43" s="99"/>
      <c r="L43" s="100"/>
      <c r="M43" s="100"/>
    </row>
    <row r="44" spans="2:13" ht="21" customHeight="1">
      <c r="B44" s="9" t="s">
        <v>56</v>
      </c>
      <c r="C44" s="18">
        <v>820282</v>
      </c>
      <c r="D44" s="72">
        <v>1069176.7559002389</v>
      </c>
      <c r="E44" s="10">
        <v>327959</v>
      </c>
      <c r="F44" s="10">
        <v>1015351.2541237586</v>
      </c>
      <c r="G44" s="25">
        <f t="shared" si="1"/>
        <v>0.3998125035048922</v>
      </c>
      <c r="I44" s="98"/>
      <c r="J44" s="89"/>
      <c r="K44" s="99"/>
      <c r="L44" s="100"/>
      <c r="M44" s="100"/>
    </row>
    <row r="45" spans="2:13" ht="21" customHeight="1">
      <c r="B45" s="9" t="s">
        <v>57</v>
      </c>
      <c r="C45" s="18">
        <v>238107</v>
      </c>
      <c r="D45" s="72">
        <v>414631.4946071399</v>
      </c>
      <c r="E45" s="10">
        <v>89354</v>
      </c>
      <c r="F45" s="10">
        <v>393453.90846897</v>
      </c>
      <c r="G45" s="25">
        <f t="shared" si="1"/>
        <v>0.37526826174786965</v>
      </c>
      <c r="I45" s="98"/>
      <c r="J45" s="89"/>
      <c r="K45" s="99"/>
      <c r="L45" s="100"/>
      <c r="M45" s="100"/>
    </row>
    <row r="46" spans="2:13" ht="21" customHeight="1">
      <c r="B46" s="9" t="s">
        <v>58</v>
      </c>
      <c r="C46" s="18">
        <v>998460</v>
      </c>
      <c r="D46" s="72">
        <v>1353650.2323158483</v>
      </c>
      <c r="E46" s="10">
        <v>382032</v>
      </c>
      <c r="F46" s="10">
        <v>1303715.6353431677</v>
      </c>
      <c r="G46" s="25">
        <f t="shared" si="1"/>
        <v>0.38262123670452497</v>
      </c>
      <c r="I46" s="98"/>
      <c r="J46" s="89"/>
      <c r="K46" s="99"/>
      <c r="L46" s="100"/>
      <c r="M46" s="100"/>
    </row>
    <row r="47" spans="2:13" ht="21" customHeight="1">
      <c r="B47" s="9" t="s">
        <v>59</v>
      </c>
      <c r="C47" s="18">
        <v>2961077</v>
      </c>
      <c r="D47" s="72">
        <v>3824480.0180869964</v>
      </c>
      <c r="E47" s="10">
        <v>1185275</v>
      </c>
      <c r="F47" s="10">
        <v>3567736.6174046793</v>
      </c>
      <c r="G47" s="25">
        <f t="shared" si="1"/>
        <v>0.40028509896905756</v>
      </c>
      <c r="I47" s="98"/>
      <c r="J47" s="89"/>
      <c r="K47" s="99"/>
      <c r="L47" s="100"/>
      <c r="M47" s="100"/>
    </row>
    <row r="48" spans="2:13" ht="21" customHeight="1">
      <c r="B48" s="9" t="s">
        <v>60</v>
      </c>
      <c r="C48" s="18">
        <v>23711</v>
      </c>
      <c r="D48" s="72">
        <v>116314.31581318</v>
      </c>
      <c r="E48" s="10">
        <v>15159</v>
      </c>
      <c r="F48" s="10">
        <v>110402.58352449992</v>
      </c>
      <c r="G48" s="25">
        <f t="shared" si="1"/>
        <v>0.6393235207287756</v>
      </c>
      <c r="I48" s="98"/>
      <c r="J48" s="89"/>
      <c r="K48" s="99"/>
      <c r="L48" s="100"/>
      <c r="M48" s="100"/>
    </row>
    <row r="49" spans="2:13" ht="21" customHeight="1">
      <c r="B49" s="9" t="s">
        <v>61</v>
      </c>
      <c r="C49" s="18">
        <v>70818</v>
      </c>
      <c r="D49" s="72">
        <v>143034.7104124399</v>
      </c>
      <c r="E49" s="10">
        <v>25526</v>
      </c>
      <c r="F49" s="10">
        <v>130488.50105253</v>
      </c>
      <c r="G49" s="25">
        <f t="shared" si="1"/>
        <v>0.3604450845830156</v>
      </c>
      <c r="I49" s="98"/>
      <c r="J49" s="89"/>
      <c r="K49" s="99"/>
      <c r="L49" s="100"/>
      <c r="M49" s="100"/>
    </row>
    <row r="50" spans="2:13" ht="21" customHeight="1">
      <c r="B50" s="9" t="s">
        <v>62</v>
      </c>
      <c r="C50" s="18">
        <v>1488729</v>
      </c>
      <c r="D50" s="72">
        <v>1827339.0264064576</v>
      </c>
      <c r="E50" s="10">
        <v>717789</v>
      </c>
      <c r="F50" s="10">
        <v>1739771.7168518878</v>
      </c>
      <c r="G50" s="25">
        <f t="shared" si="1"/>
        <v>0.4821488665835085</v>
      </c>
      <c r="I50" s="98"/>
      <c r="J50" s="89"/>
      <c r="K50" s="99"/>
      <c r="L50" s="100"/>
      <c r="M50" s="100"/>
    </row>
    <row r="51" spans="2:13" ht="21" customHeight="1">
      <c r="B51" s="9" t="s">
        <v>63</v>
      </c>
      <c r="C51" s="18">
        <v>424438</v>
      </c>
      <c r="D51" s="72">
        <v>728241.191323739</v>
      </c>
      <c r="E51" s="10">
        <v>169850</v>
      </c>
      <c r="F51" s="10">
        <v>684261.9408471999</v>
      </c>
      <c r="G51" s="25">
        <f t="shared" si="1"/>
        <v>0.4001762330422818</v>
      </c>
      <c r="I51" s="98"/>
      <c r="J51" s="89"/>
      <c r="K51" s="99"/>
      <c r="L51" s="100"/>
      <c r="M51" s="100"/>
    </row>
    <row r="52" spans="2:13" ht="21" customHeight="1">
      <c r="B52" s="9" t="s">
        <v>64</v>
      </c>
      <c r="C52" s="18">
        <v>862390</v>
      </c>
      <c r="D52" s="72">
        <v>1270597.3603314369</v>
      </c>
      <c r="E52" s="10">
        <v>329281</v>
      </c>
      <c r="F52" s="10">
        <v>1228012.916929788</v>
      </c>
      <c r="G52" s="25">
        <f t="shared" si="1"/>
        <v>0.3818237688284883</v>
      </c>
      <c r="I52" s="98"/>
      <c r="J52" s="89"/>
      <c r="K52" s="99"/>
      <c r="L52" s="100"/>
      <c r="M52" s="100"/>
    </row>
    <row r="53" spans="2:13" ht="21" customHeight="1">
      <c r="B53" s="9" t="s">
        <v>65</v>
      </c>
      <c r="C53" s="18">
        <v>1239233</v>
      </c>
      <c r="D53" s="72">
        <v>2212568.9654277083</v>
      </c>
      <c r="E53" s="10">
        <v>470898</v>
      </c>
      <c r="F53" s="10">
        <v>2050195.1320169093</v>
      </c>
      <c r="G53" s="25">
        <f t="shared" si="1"/>
        <v>0.37999149473908456</v>
      </c>
      <c r="I53" s="98"/>
      <c r="J53" s="89"/>
      <c r="K53" s="99"/>
      <c r="L53" s="100"/>
      <c r="M53" s="100"/>
    </row>
    <row r="54" spans="2:13" ht="21" customHeight="1">
      <c r="B54" s="9" t="s">
        <v>66</v>
      </c>
      <c r="C54" s="18">
        <v>1256405</v>
      </c>
      <c r="D54" s="72">
        <v>2002932.2596332473</v>
      </c>
      <c r="E54" s="10">
        <v>487039</v>
      </c>
      <c r="F54" s="10">
        <v>1908460.3127023776</v>
      </c>
      <c r="G54" s="25">
        <f t="shared" si="1"/>
        <v>0.38764490749400077</v>
      </c>
      <c r="I54" s="98"/>
      <c r="J54" s="89"/>
      <c r="K54" s="99"/>
      <c r="L54" s="100"/>
      <c r="M54" s="100"/>
    </row>
    <row r="55" spans="2:13" ht="21" customHeight="1">
      <c r="B55" s="9" t="s">
        <v>67</v>
      </c>
      <c r="C55" s="18">
        <v>1384083</v>
      </c>
      <c r="D55" s="72">
        <v>1900860.883222949</v>
      </c>
      <c r="E55" s="10">
        <v>608955</v>
      </c>
      <c r="F55" s="10">
        <v>1807744.9851956777</v>
      </c>
      <c r="G55" s="25">
        <f t="shared" si="1"/>
        <v>0.43997000179902507</v>
      </c>
      <c r="I55" s="98"/>
      <c r="J55" s="89"/>
      <c r="K55" s="99"/>
      <c r="L55" s="100"/>
      <c r="M55" s="100"/>
    </row>
    <row r="56" spans="2:13" ht="21" customHeight="1">
      <c r="B56" s="9" t="s">
        <v>68</v>
      </c>
      <c r="C56" s="18">
        <v>250922</v>
      </c>
      <c r="D56" s="72">
        <v>574219.3702215997</v>
      </c>
      <c r="E56" s="10">
        <v>105937</v>
      </c>
      <c r="F56" s="10">
        <v>545165.9822536989</v>
      </c>
      <c r="G56" s="25">
        <f t="shared" si="1"/>
        <v>0.4221909597404771</v>
      </c>
      <c r="I56" s="98"/>
      <c r="J56" s="89"/>
      <c r="K56" s="99"/>
      <c r="L56" s="100"/>
      <c r="M56" s="100"/>
    </row>
    <row r="57" spans="2:13" ht="21" customHeight="1">
      <c r="B57" s="9" t="s">
        <v>119</v>
      </c>
      <c r="C57" s="18">
        <v>682805</v>
      </c>
      <c r="D57" s="72">
        <v>879109.5297492486</v>
      </c>
      <c r="E57" s="10">
        <v>312212</v>
      </c>
      <c r="F57" s="10">
        <v>822998.1200530096</v>
      </c>
      <c r="G57" s="25">
        <f t="shared" si="1"/>
        <v>0.45724914140933354</v>
      </c>
      <c r="I57" s="98"/>
      <c r="J57" s="89"/>
      <c r="K57" s="99"/>
      <c r="L57" s="100"/>
      <c r="M57" s="100"/>
    </row>
    <row r="58" spans="2:13" ht="21" customHeight="1">
      <c r="B58" s="9" t="s">
        <v>70</v>
      </c>
      <c r="C58" s="18">
        <v>1258746</v>
      </c>
      <c r="D58" s="72">
        <v>2048984.2430999388</v>
      </c>
      <c r="E58" s="10">
        <v>546566</v>
      </c>
      <c r="F58" s="10">
        <v>1968605.7512422476</v>
      </c>
      <c r="G58" s="25">
        <f t="shared" si="1"/>
        <v>0.4342146866802357</v>
      </c>
      <c r="I58" s="98"/>
      <c r="J58" s="89"/>
      <c r="K58" s="99"/>
      <c r="L58" s="100"/>
      <c r="M58" s="100"/>
    </row>
    <row r="59" spans="2:13" ht="21" customHeight="1">
      <c r="B59" s="9" t="s">
        <v>71</v>
      </c>
      <c r="C59" s="18">
        <v>3166530</v>
      </c>
      <c r="D59" s="72">
        <v>5537470.049271338</v>
      </c>
      <c r="E59" s="10">
        <v>1327159</v>
      </c>
      <c r="F59" s="10">
        <v>5236555.436013744</v>
      </c>
      <c r="G59" s="25">
        <f t="shared" si="1"/>
        <v>0.4191209304822629</v>
      </c>
      <c r="I59" s="98"/>
      <c r="J59" s="89"/>
      <c r="K59" s="99"/>
      <c r="L59" s="100"/>
      <c r="M59" s="100"/>
    </row>
    <row r="60" spans="2:13" ht="21" customHeight="1">
      <c r="B60" s="9" t="s">
        <v>72</v>
      </c>
      <c r="C60" s="18">
        <v>499969</v>
      </c>
      <c r="D60" s="72">
        <v>635886.8358599897</v>
      </c>
      <c r="E60" s="10">
        <v>190188</v>
      </c>
      <c r="F60" s="10">
        <v>599476.2655677396</v>
      </c>
      <c r="G60" s="25">
        <f t="shared" si="1"/>
        <v>0.380399584774256</v>
      </c>
      <c r="I60" s="98"/>
      <c r="J60" s="89"/>
      <c r="K60" s="99"/>
      <c r="L60" s="100"/>
      <c r="M60" s="100"/>
    </row>
    <row r="61" spans="2:13" ht="21" customHeight="1">
      <c r="B61" s="9" t="s">
        <v>73</v>
      </c>
      <c r="C61" s="18">
        <v>1786585</v>
      </c>
      <c r="D61" s="72">
        <v>2232563.896393917</v>
      </c>
      <c r="E61" s="10">
        <v>685885</v>
      </c>
      <c r="F61" s="10">
        <v>2098983.563794507</v>
      </c>
      <c r="G61" s="25">
        <f t="shared" si="1"/>
        <v>0.38390840626110706</v>
      </c>
      <c r="I61" s="98"/>
      <c r="J61" s="89"/>
      <c r="K61" s="99"/>
      <c r="L61" s="100"/>
      <c r="M61" s="100"/>
    </row>
    <row r="62" spans="2:13" ht="21" customHeight="1">
      <c r="B62" s="9" t="s">
        <v>74</v>
      </c>
      <c r="C62" s="18">
        <v>6242917</v>
      </c>
      <c r="D62" s="72">
        <v>10748779.114369117</v>
      </c>
      <c r="E62" s="10">
        <v>2459422</v>
      </c>
      <c r="F62" s="10">
        <v>10237817.259037036</v>
      </c>
      <c r="G62" s="25">
        <f t="shared" si="1"/>
        <v>0.39395398016664324</v>
      </c>
      <c r="I62" s="98"/>
      <c r="J62" s="89"/>
      <c r="K62" s="99"/>
      <c r="L62" s="100"/>
      <c r="M62" s="100"/>
    </row>
    <row r="63" spans="2:13" ht="21" customHeight="1">
      <c r="B63" s="9" t="s">
        <v>75</v>
      </c>
      <c r="C63" s="18">
        <v>10953</v>
      </c>
      <c r="D63" s="72">
        <v>65499.82940119</v>
      </c>
      <c r="E63" s="10">
        <v>5023</v>
      </c>
      <c r="F63" s="10">
        <v>60937.68256556</v>
      </c>
      <c r="G63" s="25">
        <f t="shared" si="1"/>
        <v>0.45859581849721537</v>
      </c>
      <c r="I63" s="98"/>
      <c r="J63" s="89"/>
      <c r="K63" s="99"/>
      <c r="L63" s="100"/>
      <c r="M63" s="100"/>
    </row>
    <row r="64" spans="2:13" ht="21" customHeight="1">
      <c r="B64" s="9" t="s">
        <v>76</v>
      </c>
      <c r="C64" s="22">
        <v>34897</v>
      </c>
      <c r="D64" s="80">
        <v>61568.61426682991</v>
      </c>
      <c r="E64" s="23">
        <v>13846</v>
      </c>
      <c r="F64" s="23">
        <v>57021.61746698</v>
      </c>
      <c r="G64" s="26">
        <f t="shared" si="1"/>
        <v>0.39676763045534</v>
      </c>
      <c r="I64" s="98"/>
      <c r="J64" s="89"/>
      <c r="K64" s="99"/>
      <c r="L64" s="100"/>
      <c r="M64" s="100"/>
    </row>
    <row r="65" spans="2:7" ht="21" customHeight="1">
      <c r="B65" s="141" t="s">
        <v>5</v>
      </c>
      <c r="C65" s="28">
        <f>SUM(C32:C64)</f>
        <v>59832465</v>
      </c>
      <c r="D65" s="79">
        <f>SUM(D32:D64)</f>
        <v>171133927.62682745</v>
      </c>
      <c r="E65" s="29">
        <f>SUM(E32:E64)</f>
        <v>24949532</v>
      </c>
      <c r="F65" s="29">
        <f>SUM(F32:F64)</f>
        <v>161926734.38477233</v>
      </c>
      <c r="G65" s="30">
        <f t="shared" si="1"/>
        <v>0.416989873307075</v>
      </c>
    </row>
    <row r="66" ht="21" customHeight="1"/>
    <row r="67" ht="21" customHeight="1">
      <c r="F67" s="10"/>
    </row>
    <row r="68" spans="2:16" ht="21" customHeight="1">
      <c r="B68" s="172" t="s">
        <v>82</v>
      </c>
      <c r="C68" s="173"/>
      <c r="D68" s="173"/>
      <c r="E68" s="173"/>
      <c r="F68" s="173"/>
      <c r="G68" s="173"/>
      <c r="H68" s="173"/>
      <c r="J68" s="27"/>
      <c r="K68" s="27"/>
      <c r="L68" s="27"/>
      <c r="M68" s="27"/>
      <c r="N68" s="27"/>
      <c r="O68" s="27"/>
      <c r="P68" s="88"/>
    </row>
    <row r="69" spans="2:16" ht="21" customHeight="1">
      <c r="B69" s="162" t="s">
        <v>12</v>
      </c>
      <c r="C69" s="163"/>
      <c r="D69" s="163"/>
      <c r="E69" s="163"/>
      <c r="F69" s="163"/>
      <c r="G69" s="163"/>
      <c r="H69" s="163"/>
      <c r="J69" s="27"/>
      <c r="K69" s="27"/>
      <c r="L69" s="27"/>
      <c r="M69" s="27"/>
      <c r="N69" s="27"/>
      <c r="O69" s="27"/>
      <c r="P69" s="88"/>
    </row>
    <row r="70" spans="2:8" ht="37.5" customHeight="1">
      <c r="B70" s="34"/>
      <c r="C70" s="168" t="s">
        <v>17</v>
      </c>
      <c r="D70" s="169"/>
      <c r="E70" s="170" t="s">
        <v>19</v>
      </c>
      <c r="F70" s="170"/>
      <c r="G70" s="170" t="s">
        <v>18</v>
      </c>
      <c r="H70" s="170"/>
    </row>
    <row r="71" spans="2:10" ht="53.25" customHeight="1">
      <c r="B71" s="12" t="s">
        <v>1</v>
      </c>
      <c r="C71" s="13" t="s">
        <v>77</v>
      </c>
      <c r="D71" s="15" t="s">
        <v>78</v>
      </c>
      <c r="E71" s="13" t="s">
        <v>77</v>
      </c>
      <c r="F71" s="15" t="s">
        <v>78</v>
      </c>
      <c r="G71" s="13" t="s">
        <v>77</v>
      </c>
      <c r="H71" s="15" t="s">
        <v>78</v>
      </c>
      <c r="J71" s="101"/>
    </row>
    <row r="72" spans="2:8" ht="21" customHeight="1">
      <c r="B72" s="2" t="s">
        <v>2</v>
      </c>
      <c r="C72" s="83">
        <v>43870928.51</v>
      </c>
      <c r="D72" s="72">
        <v>2214023.3690276756</v>
      </c>
      <c r="E72" s="102">
        <v>2630039.34</v>
      </c>
      <c r="F72" s="72">
        <v>3639889.378467556</v>
      </c>
      <c r="G72" s="83">
        <v>910717.1699999999</v>
      </c>
      <c r="H72" s="86">
        <v>2761669.883062626</v>
      </c>
    </row>
    <row r="73" spans="2:8" ht="21" customHeight="1">
      <c r="B73" s="3" t="s">
        <v>3</v>
      </c>
      <c r="C73" s="83">
        <v>404332</v>
      </c>
      <c r="D73" s="72">
        <v>20854.85060831</v>
      </c>
      <c r="E73" s="102">
        <v>18486</v>
      </c>
      <c r="F73" s="72">
        <v>25338.242272660016</v>
      </c>
      <c r="G73" s="83">
        <v>5361</v>
      </c>
      <c r="H73" s="86">
        <v>16109.693559150006</v>
      </c>
    </row>
    <row r="74" spans="2:8" ht="21" customHeight="1">
      <c r="B74" s="3" t="s">
        <v>4</v>
      </c>
      <c r="C74" s="83">
        <v>430</v>
      </c>
      <c r="D74" s="72">
        <v>16.99807329</v>
      </c>
      <c r="E74" s="102">
        <v>17</v>
      </c>
      <c r="F74" s="72">
        <v>22.04299541</v>
      </c>
      <c r="G74" s="83">
        <v>13</v>
      </c>
      <c r="H74" s="86">
        <v>37.39261719</v>
      </c>
    </row>
    <row r="75" spans="2:8" ht="21" customHeight="1">
      <c r="B75" s="137" t="s">
        <v>103</v>
      </c>
      <c r="C75" s="83">
        <v>767724</v>
      </c>
      <c r="D75" s="72">
        <v>49614.530022830004</v>
      </c>
      <c r="E75" s="102">
        <v>35419</v>
      </c>
      <c r="F75" s="72">
        <v>48207.97359595999</v>
      </c>
      <c r="G75" s="83">
        <v>11346</v>
      </c>
      <c r="H75" s="86">
        <v>34244.53025671</v>
      </c>
    </row>
    <row r="76" spans="2:8" ht="21" customHeight="1">
      <c r="B76" s="140" t="s">
        <v>5</v>
      </c>
      <c r="C76" s="84">
        <f aca="true" t="shared" si="2" ref="C76:H76">SUM(C72:C75)</f>
        <v>45043414.51</v>
      </c>
      <c r="D76" s="79">
        <f t="shared" si="2"/>
        <v>2284509.7477321057</v>
      </c>
      <c r="E76" s="84">
        <f t="shared" si="2"/>
        <v>2683961.34</v>
      </c>
      <c r="F76" s="85">
        <f t="shared" si="2"/>
        <v>3713457.6373315863</v>
      </c>
      <c r="G76" s="84">
        <f t="shared" si="2"/>
        <v>927437.1699999999</v>
      </c>
      <c r="H76" s="85">
        <f t="shared" si="2"/>
        <v>2812061.499495676</v>
      </c>
    </row>
    <row r="77" ht="21" customHeight="1"/>
    <row r="78" spans="2:5" ht="21" customHeight="1">
      <c r="B78" s="88"/>
      <c r="C78" s="103"/>
      <c r="E78" s="101"/>
    </row>
    <row r="79" spans="2:8" ht="21" customHeight="1">
      <c r="B79" s="172" t="s">
        <v>81</v>
      </c>
      <c r="C79" s="173"/>
      <c r="D79" s="173"/>
      <c r="E79" s="173"/>
      <c r="F79" s="173"/>
      <c r="G79" s="173"/>
      <c r="H79" s="173"/>
    </row>
    <row r="80" spans="2:8" ht="21" customHeight="1">
      <c r="B80" s="162" t="s">
        <v>12</v>
      </c>
      <c r="C80" s="163"/>
      <c r="D80" s="163"/>
      <c r="E80" s="163"/>
      <c r="F80" s="163"/>
      <c r="G80" s="163"/>
      <c r="H80" s="163"/>
    </row>
    <row r="81" spans="2:8" ht="21" customHeight="1">
      <c r="B81" s="34"/>
      <c r="C81" s="168" t="s">
        <v>17</v>
      </c>
      <c r="D81" s="169"/>
      <c r="E81" s="168" t="s">
        <v>19</v>
      </c>
      <c r="F81" s="171"/>
      <c r="G81" s="170" t="s">
        <v>18</v>
      </c>
      <c r="H81" s="170"/>
    </row>
    <row r="82" spans="2:8" ht="64.5" customHeight="1">
      <c r="B82" s="12" t="s">
        <v>1</v>
      </c>
      <c r="C82" s="13" t="s">
        <v>77</v>
      </c>
      <c r="D82" s="15" t="s">
        <v>78</v>
      </c>
      <c r="E82" s="13" t="s">
        <v>77</v>
      </c>
      <c r="F82" s="15" t="s">
        <v>78</v>
      </c>
      <c r="G82" s="13" t="s">
        <v>77</v>
      </c>
      <c r="H82" s="15" t="s">
        <v>78</v>
      </c>
    </row>
    <row r="83" spans="2:10" ht="21" customHeight="1">
      <c r="B83" s="6" t="s">
        <v>9</v>
      </c>
      <c r="C83" s="11">
        <v>37927215.51</v>
      </c>
      <c r="D83" s="101">
        <v>1936935.1937410184</v>
      </c>
      <c r="E83" s="104">
        <v>2340214.34</v>
      </c>
      <c r="F83" s="101">
        <v>3237559.2357260683</v>
      </c>
      <c r="G83" s="83">
        <v>810299.1699999999</v>
      </c>
      <c r="H83" s="105">
        <v>2458261.389147577</v>
      </c>
      <c r="J83" s="106"/>
    </row>
    <row r="84" spans="2:9" ht="21" customHeight="1">
      <c r="B84" s="6" t="s">
        <v>10</v>
      </c>
      <c r="C84" s="11">
        <v>4662916</v>
      </c>
      <c r="D84" s="101">
        <v>226240.87022645993</v>
      </c>
      <c r="E84" s="104">
        <v>235833</v>
      </c>
      <c r="F84" s="101">
        <v>325493.05767662014</v>
      </c>
      <c r="G84" s="83">
        <v>79077</v>
      </c>
      <c r="H84" s="105">
        <v>238850.32032209003</v>
      </c>
      <c r="I84" s="107"/>
    </row>
    <row r="85" spans="2:9" ht="21" customHeight="1">
      <c r="B85" s="7" t="s">
        <v>6</v>
      </c>
      <c r="C85" s="11">
        <v>1584130</v>
      </c>
      <c r="D85" s="101">
        <v>78400.42427439998</v>
      </c>
      <c r="E85" s="102">
        <v>71053</v>
      </c>
      <c r="F85" s="101">
        <v>99125.12109211998</v>
      </c>
      <c r="G85" s="83">
        <v>25605</v>
      </c>
      <c r="H85" s="105">
        <v>77446.42366060999</v>
      </c>
      <c r="I85" s="108"/>
    </row>
    <row r="86" spans="2:8" ht="21" customHeight="1">
      <c r="B86" s="6" t="s">
        <v>11</v>
      </c>
      <c r="C86" s="11">
        <v>869153</v>
      </c>
      <c r="D86" s="101">
        <v>42933.259490230004</v>
      </c>
      <c r="E86" s="102">
        <v>36861</v>
      </c>
      <c r="F86" s="101">
        <v>51280.222836780005</v>
      </c>
      <c r="G86" s="83">
        <v>12456</v>
      </c>
      <c r="H86" s="105">
        <v>37503.36636539998</v>
      </c>
    </row>
    <row r="87" spans="2:8" ht="21" customHeight="1">
      <c r="B87" s="140" t="s">
        <v>5</v>
      </c>
      <c r="C87" s="28">
        <f aca="true" t="shared" si="3" ref="C87:H87">SUM(C83:C86)</f>
        <v>45043414.51</v>
      </c>
      <c r="D87" s="79">
        <f t="shared" si="3"/>
        <v>2284509.7477321085</v>
      </c>
      <c r="E87" s="84">
        <f t="shared" si="3"/>
        <v>2683961.34</v>
      </c>
      <c r="F87" s="85">
        <f t="shared" si="3"/>
        <v>3713457.6373315887</v>
      </c>
      <c r="G87" s="84">
        <f t="shared" si="3"/>
        <v>927437.1699999999</v>
      </c>
      <c r="H87" s="85">
        <f t="shared" si="3"/>
        <v>2812061.4994956767</v>
      </c>
    </row>
    <row r="88" spans="2:3" ht="21" customHeight="1">
      <c r="B88" s="88"/>
      <c r="C88" s="103"/>
    </row>
    <row r="89" ht="21" customHeight="1"/>
    <row r="90" spans="2:9" s="107" customFormat="1" ht="45.75" customHeight="1">
      <c r="B90" s="109" t="s">
        <v>104</v>
      </c>
      <c r="C90" s="110"/>
      <c r="D90" s="111"/>
      <c r="E90" s="110"/>
      <c r="F90" s="110"/>
      <c r="G90" s="112"/>
      <c r="I90" s="87"/>
    </row>
    <row r="91" spans="2:9" s="108" customFormat="1" ht="21" customHeight="1">
      <c r="B91" s="139" t="s">
        <v>15</v>
      </c>
      <c r="C91" s="113"/>
      <c r="D91" s="114"/>
      <c r="I91" s="87"/>
    </row>
    <row r="92" spans="2:4" ht="14.25" customHeight="1">
      <c r="B92" s="87" t="s">
        <v>105</v>
      </c>
      <c r="C92" s="115"/>
      <c r="D92" s="97"/>
    </row>
    <row r="93" spans="3:4" ht="18">
      <c r="C93" s="116"/>
      <c r="D93" s="97"/>
    </row>
    <row r="94" spans="2:3" ht="54">
      <c r="B94" s="138" t="s">
        <v>106</v>
      </c>
      <c r="C94" s="116"/>
    </row>
    <row r="95" ht="21" customHeight="1">
      <c r="C95" s="116"/>
    </row>
    <row r="96" spans="2:3" ht="18">
      <c r="B96" s="88"/>
      <c r="C96" s="103"/>
    </row>
    <row r="97" spans="2:3" ht="18">
      <c r="B97" s="88"/>
      <c r="C97" s="88"/>
    </row>
    <row r="98" spans="2:3" ht="18">
      <c r="B98" s="88"/>
      <c r="C98" s="88"/>
    </row>
    <row r="99" spans="2:3" ht="13.5" customHeight="1">
      <c r="B99" s="88"/>
      <c r="C99" s="88"/>
    </row>
    <row r="100" spans="2:3" ht="21" customHeight="1">
      <c r="B100" s="88"/>
      <c r="C100" s="88"/>
    </row>
    <row r="101" ht="21" customHeight="1"/>
    <row r="102" ht="21" customHeight="1"/>
    <row r="103" ht="21" customHeight="1"/>
  </sheetData>
  <sheetProtection/>
  <mergeCells count="21">
    <mergeCell ref="B19:G19"/>
    <mergeCell ref="B68:H68"/>
    <mergeCell ref="B69:H69"/>
    <mergeCell ref="B79:H79"/>
    <mergeCell ref="C30:G30"/>
    <mergeCell ref="B3:G3"/>
    <mergeCell ref="B4:G4"/>
    <mergeCell ref="B18:G18"/>
    <mergeCell ref="C9:G9"/>
    <mergeCell ref="B28:G28"/>
    <mergeCell ref="B7:G7"/>
    <mergeCell ref="B80:H80"/>
    <mergeCell ref="C20:G20"/>
    <mergeCell ref="B8:G8"/>
    <mergeCell ref="C81:D81"/>
    <mergeCell ref="C70:D70"/>
    <mergeCell ref="E70:F70"/>
    <mergeCell ref="G70:H70"/>
    <mergeCell ref="E81:F81"/>
    <mergeCell ref="B29:G29"/>
    <mergeCell ref="G81:H81"/>
  </mergeCells>
  <hyperlinks>
    <hyperlink ref="B15" location="'Cuentas de ahorro trad'!B69" display="Cooperativas SES 2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3:J76"/>
  <sheetViews>
    <sheetView showGridLines="0" zoomScalePageLayoutView="0" workbookViewId="0" topLeftCell="A1">
      <pane ySplit="6" topLeftCell="A7" activePane="bottomLeft" state="frozen"/>
      <selection pane="topLeft" activeCell="J21" sqref="J21"/>
      <selection pane="bottomLeft" activeCell="E57" sqref="E57"/>
    </sheetView>
  </sheetViews>
  <sheetFormatPr defaultColWidth="11.421875" defaultRowHeight="12.75"/>
  <cols>
    <col min="1" max="1" width="3.8515625" style="35" customWidth="1"/>
    <col min="2" max="2" width="69.421875" style="41" customWidth="1"/>
    <col min="3" max="3" width="31.8515625" style="41" customWidth="1"/>
    <col min="4" max="4" width="29.140625" style="41" bestFit="1" customWidth="1"/>
    <col min="5" max="5" width="28.140625" style="55" customWidth="1"/>
    <col min="6" max="6" width="24.421875" style="70" customWidth="1"/>
    <col min="7" max="7" width="18.421875" style="41" customWidth="1"/>
    <col min="8" max="8" width="11.421875" style="35" customWidth="1"/>
    <col min="9" max="9" width="12.7109375" style="35" bestFit="1" customWidth="1"/>
    <col min="10" max="16384" width="11.421875" style="35" customWidth="1"/>
  </cols>
  <sheetData>
    <row r="1" ht="13.5"/>
    <row r="2" ht="13.5"/>
    <row r="3" spans="2:7" ht="21">
      <c r="B3" s="178" t="s">
        <v>86</v>
      </c>
      <c r="C3" s="178"/>
      <c r="D3" s="178"/>
      <c r="E3" s="178"/>
      <c r="F3" s="178"/>
      <c r="G3" s="178"/>
    </row>
    <row r="4" spans="2:7" ht="21">
      <c r="B4" s="179" t="s">
        <v>20</v>
      </c>
      <c r="C4" s="179"/>
      <c r="D4" s="179"/>
      <c r="E4" s="179"/>
      <c r="F4" s="179"/>
      <c r="G4" s="179"/>
    </row>
    <row r="5" ht="13.5"/>
    <row r="7" spans="2:7" ht="18">
      <c r="B7" s="177" t="s">
        <v>91</v>
      </c>
      <c r="C7" s="177"/>
      <c r="D7" s="177"/>
      <c r="E7" s="177"/>
      <c r="F7" s="177"/>
      <c r="G7" s="60"/>
    </row>
    <row r="8" spans="2:7" ht="18">
      <c r="B8" s="177" t="s">
        <v>12</v>
      </c>
      <c r="C8" s="177"/>
      <c r="D8" s="177"/>
      <c r="E8" s="177"/>
      <c r="F8" s="177"/>
      <c r="G8" s="60"/>
    </row>
    <row r="9" spans="1:7" ht="36">
      <c r="A9" s="40"/>
      <c r="B9" s="58" t="s">
        <v>27</v>
      </c>
      <c r="C9" s="48" t="s">
        <v>87</v>
      </c>
      <c r="D9" s="74" t="s">
        <v>88</v>
      </c>
      <c r="E9" s="48" t="s">
        <v>84</v>
      </c>
      <c r="F9" s="74" t="s">
        <v>85</v>
      </c>
      <c r="G9" s="48" t="s">
        <v>89</v>
      </c>
    </row>
    <row r="10" spans="2:8" ht="18">
      <c r="B10" s="61" t="s">
        <v>2</v>
      </c>
      <c r="C10" s="62">
        <v>4039152</v>
      </c>
      <c r="D10" s="67">
        <v>114115.28422218</v>
      </c>
      <c r="E10" s="62">
        <v>1688443</v>
      </c>
      <c r="F10" s="67">
        <v>45823.24050005</v>
      </c>
      <c r="G10" s="123">
        <f>+E10/C10</f>
        <v>0.4180191782829663</v>
      </c>
      <c r="H10" s="40"/>
    </row>
    <row r="11" spans="2:9" ht="21" customHeight="1">
      <c r="B11" s="142" t="s">
        <v>5</v>
      </c>
      <c r="C11" s="64">
        <f>SUM(C10)</f>
        <v>4039152</v>
      </c>
      <c r="D11" s="68">
        <f>SUM(D10)</f>
        <v>114115.28422218</v>
      </c>
      <c r="E11" s="64">
        <f>SUM(E10)</f>
        <v>1688443</v>
      </c>
      <c r="F11" s="68">
        <f>SUM(F10)</f>
        <v>45823.24050005</v>
      </c>
      <c r="G11" s="124">
        <f>E11/C11</f>
        <v>0.4180191782829663</v>
      </c>
      <c r="H11" s="40"/>
      <c r="I11" s="46"/>
    </row>
    <row r="12" spans="2:6" s="41" customFormat="1" ht="21" customHeight="1">
      <c r="B12" s="45"/>
      <c r="C12" s="45"/>
      <c r="D12" s="45"/>
      <c r="E12" s="44"/>
      <c r="F12" s="69"/>
    </row>
    <row r="13" spans="2:7" s="41" customFormat="1" ht="21" customHeight="1">
      <c r="B13" s="177" t="s">
        <v>26</v>
      </c>
      <c r="C13" s="177"/>
      <c r="D13" s="177"/>
      <c r="E13" s="177"/>
      <c r="F13" s="177"/>
      <c r="G13" s="60"/>
    </row>
    <row r="14" spans="2:10" s="41" customFormat="1" ht="21" customHeight="1">
      <c r="B14" s="177" t="s">
        <v>12</v>
      </c>
      <c r="C14" s="177"/>
      <c r="D14" s="177"/>
      <c r="E14" s="177"/>
      <c r="F14" s="177"/>
      <c r="G14" s="60"/>
      <c r="J14" s="43"/>
    </row>
    <row r="15" spans="2:7" s="41" customFormat="1" ht="36">
      <c r="B15" s="47" t="s">
        <v>25</v>
      </c>
      <c r="C15" s="48" t="s">
        <v>87</v>
      </c>
      <c r="D15" s="74" t="s">
        <v>88</v>
      </c>
      <c r="E15" s="48" t="s">
        <v>84</v>
      </c>
      <c r="F15" s="74" t="s">
        <v>85</v>
      </c>
      <c r="G15" s="48" t="s">
        <v>89</v>
      </c>
    </row>
    <row r="16" spans="2:7" s="41" customFormat="1" ht="18">
      <c r="B16" s="61" t="s">
        <v>9</v>
      </c>
      <c r="C16" s="62">
        <v>1997694</v>
      </c>
      <c r="D16" s="67">
        <v>61669.85959504</v>
      </c>
      <c r="E16" s="62">
        <v>360855</v>
      </c>
      <c r="F16" s="67">
        <v>10480.74873405</v>
      </c>
      <c r="G16" s="123">
        <f>+E16/C16</f>
        <v>0.18063577304632242</v>
      </c>
    </row>
    <row r="17" spans="2:7" s="41" customFormat="1" ht="18">
      <c r="B17" s="61" t="s">
        <v>10</v>
      </c>
      <c r="C17" s="62">
        <v>1009343</v>
      </c>
      <c r="D17" s="67">
        <v>23424.08120714</v>
      </c>
      <c r="E17" s="62">
        <v>630780</v>
      </c>
      <c r="F17" s="67">
        <v>14722.210411</v>
      </c>
      <c r="G17" s="123">
        <f>+E17/C17</f>
        <v>0.6249411746056593</v>
      </c>
    </row>
    <row r="18" spans="2:7" s="41" customFormat="1" ht="18">
      <c r="B18" s="61" t="s">
        <v>6</v>
      </c>
      <c r="C18" s="62">
        <v>660680</v>
      </c>
      <c r="D18" s="67">
        <v>17522.702608</v>
      </c>
      <c r="E18" s="62">
        <v>442649</v>
      </c>
      <c r="F18" s="67">
        <v>12232.687193</v>
      </c>
      <c r="G18" s="123">
        <f>+E18/C18</f>
        <v>0.669990010292426</v>
      </c>
    </row>
    <row r="19" spans="2:7" s="41" customFormat="1" ht="18">
      <c r="B19" s="61" t="s">
        <v>11</v>
      </c>
      <c r="C19" s="62">
        <v>371435</v>
      </c>
      <c r="D19" s="67">
        <v>11498.640812</v>
      </c>
      <c r="E19" s="62">
        <v>254159</v>
      </c>
      <c r="F19" s="67">
        <v>8387.594162</v>
      </c>
      <c r="G19" s="123">
        <f>+E19/C19</f>
        <v>0.6842623877663656</v>
      </c>
    </row>
    <row r="20" spans="2:8" s="41" customFormat="1" ht="21" customHeight="1">
      <c r="B20" s="143" t="s">
        <v>5</v>
      </c>
      <c r="C20" s="64">
        <f>+SUM(C16:C19)</f>
        <v>4039152</v>
      </c>
      <c r="D20" s="68">
        <f>+SUM(D16:D19)</f>
        <v>114115.28422218</v>
      </c>
      <c r="E20" s="64">
        <f>+SUM(E16:E19)</f>
        <v>1688443</v>
      </c>
      <c r="F20" s="64">
        <f>+SUM(F16:F19)</f>
        <v>45823.24050005</v>
      </c>
      <c r="G20" s="50">
        <f>E20/C20</f>
        <v>0.4180191782829663</v>
      </c>
      <c r="H20" s="42"/>
    </row>
    <row r="21" spans="2:8" s="41" customFormat="1" ht="21" customHeight="1">
      <c r="B21" s="45"/>
      <c r="C21" s="45"/>
      <c r="D21" s="45"/>
      <c r="E21" s="44"/>
      <c r="F21" s="69"/>
      <c r="G21" s="56"/>
      <c r="H21" s="57"/>
    </row>
    <row r="22" spans="5:7" s="41" customFormat="1" ht="21" customHeight="1">
      <c r="E22" s="51"/>
      <c r="F22" s="70"/>
      <c r="G22" s="51"/>
    </row>
    <row r="23" spans="2:7" ht="18">
      <c r="B23" s="177" t="s">
        <v>24</v>
      </c>
      <c r="C23" s="177"/>
      <c r="D23" s="177"/>
      <c r="E23" s="177"/>
      <c r="F23" s="177"/>
      <c r="G23" s="60"/>
    </row>
    <row r="24" spans="2:7" ht="18">
      <c r="B24" s="177" t="s">
        <v>12</v>
      </c>
      <c r="C24" s="177"/>
      <c r="D24" s="177"/>
      <c r="E24" s="177"/>
      <c r="F24" s="177"/>
      <c r="G24" s="60"/>
    </row>
    <row r="25" spans="1:9" ht="36">
      <c r="A25" s="40"/>
      <c r="B25" s="47" t="s">
        <v>7</v>
      </c>
      <c r="C25" s="48" t="s">
        <v>87</v>
      </c>
      <c r="D25" s="74" t="s">
        <v>88</v>
      </c>
      <c r="E25" s="48" t="s">
        <v>84</v>
      </c>
      <c r="F25" s="74" t="s">
        <v>85</v>
      </c>
      <c r="G25" s="48" t="s">
        <v>89</v>
      </c>
      <c r="I25" s="39"/>
    </row>
    <row r="26" spans="2:7" ht="18">
      <c r="B26" s="9" t="s">
        <v>44</v>
      </c>
      <c r="C26" s="38">
        <v>6270</v>
      </c>
      <c r="D26" s="38">
        <v>99.352976</v>
      </c>
      <c r="E26" s="38">
        <v>2487</v>
      </c>
      <c r="F26" s="38">
        <v>58.992777</v>
      </c>
      <c r="G26" s="125">
        <f aca="true" t="shared" si="0" ref="G26:G58">+E26/C26</f>
        <v>0.3966507177033493</v>
      </c>
    </row>
    <row r="27" spans="2:7" ht="18">
      <c r="B27" s="9" t="s">
        <v>45</v>
      </c>
      <c r="C27" s="37">
        <v>460123</v>
      </c>
      <c r="D27" s="37">
        <v>10693.05310562</v>
      </c>
      <c r="E27" s="37">
        <v>183318</v>
      </c>
      <c r="F27" s="37">
        <v>3903.3846470299995</v>
      </c>
      <c r="G27" s="126">
        <f t="shared" si="0"/>
        <v>0.398410859704905</v>
      </c>
    </row>
    <row r="28" spans="2:7" ht="18">
      <c r="B28" s="9" t="s">
        <v>46</v>
      </c>
      <c r="C28" s="37">
        <v>37645</v>
      </c>
      <c r="D28" s="37">
        <v>1196.755978</v>
      </c>
      <c r="E28" s="37">
        <v>18408</v>
      </c>
      <c r="F28" s="37">
        <v>530.976472</v>
      </c>
      <c r="G28" s="126">
        <f t="shared" si="0"/>
        <v>0.48898924159914997</v>
      </c>
    </row>
    <row r="29" spans="2:7" ht="18">
      <c r="B29" s="82" t="s">
        <v>47</v>
      </c>
      <c r="C29" s="37">
        <v>4345</v>
      </c>
      <c r="D29" s="37">
        <v>262.722636</v>
      </c>
      <c r="E29" s="37">
        <v>2350</v>
      </c>
      <c r="F29" s="37">
        <v>161.377431</v>
      </c>
      <c r="G29" s="126">
        <f t="shared" si="0"/>
        <v>0.5408515535097813</v>
      </c>
    </row>
    <row r="30" spans="2:7" ht="18">
      <c r="B30" s="9" t="s">
        <v>48</v>
      </c>
      <c r="C30" s="37">
        <v>217287</v>
      </c>
      <c r="D30" s="37">
        <v>5304.362049</v>
      </c>
      <c r="E30" s="37">
        <v>51329</v>
      </c>
      <c r="F30" s="37">
        <v>847.0674</v>
      </c>
      <c r="G30" s="126">
        <f t="shared" si="0"/>
        <v>0.23622674159061519</v>
      </c>
    </row>
    <row r="31" spans="2:7" s="134" customFormat="1" ht="18">
      <c r="B31" s="135" t="s">
        <v>49</v>
      </c>
      <c r="C31" s="37">
        <v>251887</v>
      </c>
      <c r="D31" s="37">
        <v>11543.47897602</v>
      </c>
      <c r="E31" s="37">
        <v>23179</v>
      </c>
      <c r="F31" s="37">
        <v>564.086354</v>
      </c>
      <c r="G31" s="126">
        <f t="shared" si="0"/>
        <v>0.09202142230444604</v>
      </c>
    </row>
    <row r="32" spans="2:7" ht="18">
      <c r="B32" s="9" t="s">
        <v>50</v>
      </c>
      <c r="C32" s="37">
        <v>237925</v>
      </c>
      <c r="D32" s="37">
        <v>4696.46051433</v>
      </c>
      <c r="E32" s="37">
        <v>95172</v>
      </c>
      <c r="F32" s="37">
        <v>1386.117696</v>
      </c>
      <c r="G32" s="126">
        <f t="shared" si="0"/>
        <v>0.40000840601029736</v>
      </c>
    </row>
    <row r="33" spans="2:7" ht="18">
      <c r="B33" s="9" t="s">
        <v>51</v>
      </c>
      <c r="C33" s="37">
        <v>106878</v>
      </c>
      <c r="D33" s="37">
        <v>4442.60434</v>
      </c>
      <c r="E33" s="37">
        <v>58122</v>
      </c>
      <c r="F33" s="37">
        <v>2671.091982</v>
      </c>
      <c r="G33" s="126">
        <f t="shared" si="0"/>
        <v>0.5438163139280301</v>
      </c>
    </row>
    <row r="34" spans="2:7" ht="18">
      <c r="B34" s="9" t="s">
        <v>52</v>
      </c>
      <c r="C34" s="37">
        <v>53686</v>
      </c>
      <c r="D34" s="37">
        <v>1847.615099</v>
      </c>
      <c r="E34" s="37">
        <v>23783</v>
      </c>
      <c r="F34" s="37">
        <v>834.247872</v>
      </c>
      <c r="G34" s="126">
        <f t="shared" si="0"/>
        <v>0.4430018999366688</v>
      </c>
    </row>
    <row r="35" spans="2:7" ht="18">
      <c r="B35" s="9" t="s">
        <v>53</v>
      </c>
      <c r="C35" s="37">
        <v>71879</v>
      </c>
      <c r="D35" s="37">
        <v>2856.866996</v>
      </c>
      <c r="E35" s="37">
        <v>31564</v>
      </c>
      <c r="F35" s="37">
        <v>1360.333721</v>
      </c>
      <c r="G35" s="126">
        <f t="shared" si="0"/>
        <v>0.4391268659831105</v>
      </c>
    </row>
    <row r="36" spans="2:7" ht="18">
      <c r="B36" s="9" t="s">
        <v>54</v>
      </c>
      <c r="C36" s="37">
        <v>48586</v>
      </c>
      <c r="D36" s="37">
        <v>1263.788974</v>
      </c>
      <c r="E36" s="37">
        <v>20131</v>
      </c>
      <c r="F36" s="37">
        <v>601.053489</v>
      </c>
      <c r="G36" s="126">
        <f t="shared" si="0"/>
        <v>0.4143374634668423</v>
      </c>
    </row>
    <row r="37" spans="2:7" ht="18">
      <c r="B37" s="9" t="s">
        <v>55</v>
      </c>
      <c r="C37" s="37">
        <v>176516</v>
      </c>
      <c r="D37" s="37">
        <v>6041.306505</v>
      </c>
      <c r="E37" s="37">
        <v>92486</v>
      </c>
      <c r="F37" s="37">
        <v>3439.719567</v>
      </c>
      <c r="G37" s="126">
        <f t="shared" si="0"/>
        <v>0.5239525028892565</v>
      </c>
    </row>
    <row r="38" spans="2:7" ht="18">
      <c r="B38" s="9" t="s">
        <v>56</v>
      </c>
      <c r="C38" s="37">
        <v>151169</v>
      </c>
      <c r="D38" s="37">
        <v>3839.453368</v>
      </c>
      <c r="E38" s="37">
        <v>75230</v>
      </c>
      <c r="F38" s="37">
        <v>1615.705706</v>
      </c>
      <c r="G38" s="126">
        <f t="shared" si="0"/>
        <v>0.4976549424815934</v>
      </c>
    </row>
    <row r="39" spans="2:7" ht="18">
      <c r="B39" s="9" t="s">
        <v>57</v>
      </c>
      <c r="C39" s="37">
        <v>60370</v>
      </c>
      <c r="D39" s="37">
        <v>1454.476439</v>
      </c>
      <c r="E39" s="37">
        <v>26938</v>
      </c>
      <c r="F39" s="37">
        <v>789.222024</v>
      </c>
      <c r="G39" s="126">
        <f t="shared" si="0"/>
        <v>0.4462150074540335</v>
      </c>
    </row>
    <row r="40" spans="2:7" ht="18">
      <c r="B40" s="9" t="s">
        <v>58</v>
      </c>
      <c r="C40" s="37">
        <v>263487</v>
      </c>
      <c r="D40" s="37">
        <v>4847.114704</v>
      </c>
      <c r="E40" s="37">
        <v>141758</v>
      </c>
      <c r="F40" s="37">
        <v>2173.352442</v>
      </c>
      <c r="G40" s="126">
        <f t="shared" si="0"/>
        <v>0.5380075677357896</v>
      </c>
    </row>
    <row r="41" spans="2:7" ht="18">
      <c r="B41" s="9" t="s">
        <v>59</v>
      </c>
      <c r="C41" s="37">
        <v>126749</v>
      </c>
      <c r="D41" s="37">
        <v>5374.060849</v>
      </c>
      <c r="E41" s="37">
        <v>71648</v>
      </c>
      <c r="F41" s="37">
        <v>3364.140529</v>
      </c>
      <c r="G41" s="126">
        <f t="shared" si="0"/>
        <v>0.5652746767232878</v>
      </c>
    </row>
    <row r="42" spans="2:7" ht="18">
      <c r="B42" s="9" t="s">
        <v>60</v>
      </c>
      <c r="C42" s="37">
        <v>2576</v>
      </c>
      <c r="D42" s="37">
        <v>48.770077</v>
      </c>
      <c r="E42" s="37">
        <v>1181</v>
      </c>
      <c r="F42" s="37">
        <v>28.930559</v>
      </c>
      <c r="G42" s="126">
        <f t="shared" si="0"/>
        <v>0.45846273291925466</v>
      </c>
    </row>
    <row r="43" spans="2:7" ht="18">
      <c r="B43" s="9" t="s">
        <v>61</v>
      </c>
      <c r="C43" s="37">
        <v>18975</v>
      </c>
      <c r="D43" s="37">
        <v>755.286423</v>
      </c>
      <c r="E43" s="37">
        <v>13419</v>
      </c>
      <c r="F43" s="37">
        <v>515.060178</v>
      </c>
      <c r="G43" s="126">
        <f t="shared" si="0"/>
        <v>0.707193675889328</v>
      </c>
    </row>
    <row r="44" spans="2:7" ht="18">
      <c r="B44" s="9" t="s">
        <v>62</v>
      </c>
      <c r="C44" s="37">
        <v>139031</v>
      </c>
      <c r="D44" s="37">
        <v>2664.367374</v>
      </c>
      <c r="E44" s="37">
        <v>68075</v>
      </c>
      <c r="F44" s="37">
        <v>1262.322073</v>
      </c>
      <c r="G44" s="126">
        <f t="shared" si="0"/>
        <v>0.48963900137379435</v>
      </c>
    </row>
    <row r="45" spans="2:7" ht="18">
      <c r="B45" s="9" t="s">
        <v>63</v>
      </c>
      <c r="C45" s="37">
        <v>82758</v>
      </c>
      <c r="D45" s="37">
        <v>1849.148611</v>
      </c>
      <c r="E45" s="37">
        <v>32817</v>
      </c>
      <c r="F45" s="37">
        <v>840.853257</v>
      </c>
      <c r="G45" s="126">
        <f t="shared" si="0"/>
        <v>0.3965417240629305</v>
      </c>
    </row>
    <row r="46" spans="2:7" ht="18">
      <c r="B46" s="9" t="s">
        <v>64</v>
      </c>
      <c r="C46" s="37">
        <v>192838</v>
      </c>
      <c r="D46" s="37">
        <v>4209.419883</v>
      </c>
      <c r="E46" s="37">
        <v>103533</v>
      </c>
      <c r="F46" s="37">
        <v>1936.238109</v>
      </c>
      <c r="G46" s="126">
        <f t="shared" si="0"/>
        <v>0.5368910691876082</v>
      </c>
    </row>
    <row r="47" spans="2:7" ht="18">
      <c r="B47" s="9" t="s">
        <v>65</v>
      </c>
      <c r="C47" s="37">
        <v>97289</v>
      </c>
      <c r="D47" s="37">
        <v>3564.443698</v>
      </c>
      <c r="E47" s="37">
        <v>42521</v>
      </c>
      <c r="F47" s="37">
        <v>1483.553264</v>
      </c>
      <c r="G47" s="126">
        <f t="shared" si="0"/>
        <v>0.43705866028019613</v>
      </c>
    </row>
    <row r="48" spans="2:7" ht="18">
      <c r="B48" s="9" t="s">
        <v>66</v>
      </c>
      <c r="C48" s="37">
        <v>210996</v>
      </c>
      <c r="D48" s="37">
        <v>6147.035291</v>
      </c>
      <c r="E48" s="37">
        <v>101993</v>
      </c>
      <c r="F48" s="37">
        <v>3087.800491</v>
      </c>
      <c r="G48" s="126">
        <f t="shared" si="0"/>
        <v>0.48338831067887544</v>
      </c>
    </row>
    <row r="49" spans="2:7" ht="18">
      <c r="B49" s="9" t="s">
        <v>67</v>
      </c>
      <c r="C49" s="37">
        <v>155382</v>
      </c>
      <c r="D49" s="37">
        <v>3468.3876</v>
      </c>
      <c r="E49" s="37">
        <v>51662</v>
      </c>
      <c r="F49" s="37">
        <v>1468.243906</v>
      </c>
      <c r="G49" s="126">
        <f t="shared" si="0"/>
        <v>0.3324838140839994</v>
      </c>
    </row>
    <row r="50" spans="2:7" ht="18">
      <c r="B50" s="9" t="s">
        <v>68</v>
      </c>
      <c r="C50" s="37">
        <v>54900</v>
      </c>
      <c r="D50" s="37">
        <v>2140.162597</v>
      </c>
      <c r="E50" s="37">
        <v>31347</v>
      </c>
      <c r="F50" s="37">
        <v>1395.75621</v>
      </c>
      <c r="G50" s="126">
        <f t="shared" si="0"/>
        <v>0.570983606557377</v>
      </c>
    </row>
    <row r="51" spans="2:7" ht="18">
      <c r="B51" s="9" t="s">
        <v>69</v>
      </c>
      <c r="C51" s="37">
        <v>38957</v>
      </c>
      <c r="D51" s="37">
        <v>1486.542496</v>
      </c>
      <c r="E51" s="37">
        <v>11462</v>
      </c>
      <c r="F51" s="37">
        <v>546.489217</v>
      </c>
      <c r="G51" s="126">
        <f t="shared" si="0"/>
        <v>0.2942218343301589</v>
      </c>
    </row>
    <row r="52" spans="2:7" ht="18">
      <c r="B52" s="9" t="s">
        <v>70</v>
      </c>
      <c r="C52" s="37">
        <v>66034</v>
      </c>
      <c r="D52" s="37">
        <v>1475.110535</v>
      </c>
      <c r="E52" s="37">
        <v>17891</v>
      </c>
      <c r="F52" s="37">
        <v>382.640579</v>
      </c>
      <c r="G52" s="126">
        <f t="shared" si="0"/>
        <v>0.2709361843898598</v>
      </c>
    </row>
    <row r="53" spans="2:7" ht="18">
      <c r="B53" s="9" t="s">
        <v>71</v>
      </c>
      <c r="C53" s="37">
        <v>163924</v>
      </c>
      <c r="D53" s="37">
        <v>5835.55748321</v>
      </c>
      <c r="E53" s="37">
        <v>81319</v>
      </c>
      <c r="F53" s="37">
        <v>2952.00496302</v>
      </c>
      <c r="G53" s="126">
        <f t="shared" si="0"/>
        <v>0.49607745052585345</v>
      </c>
    </row>
    <row r="54" spans="2:7" ht="18">
      <c r="B54" s="9" t="s">
        <v>72</v>
      </c>
      <c r="C54" s="37">
        <v>137772</v>
      </c>
      <c r="D54" s="37">
        <v>2174.461051</v>
      </c>
      <c r="E54" s="37">
        <v>69782</v>
      </c>
      <c r="F54" s="37">
        <v>971.490146</v>
      </c>
      <c r="G54" s="126">
        <f t="shared" si="0"/>
        <v>0.5065034985338095</v>
      </c>
    </row>
    <row r="55" spans="2:7" ht="18">
      <c r="B55" s="9" t="s">
        <v>73</v>
      </c>
      <c r="C55" s="37">
        <v>141678</v>
      </c>
      <c r="D55" s="37">
        <v>3177.186953</v>
      </c>
      <c r="E55" s="37">
        <v>60903</v>
      </c>
      <c r="F55" s="37">
        <v>1517.813386</v>
      </c>
      <c r="G55" s="126">
        <f t="shared" si="0"/>
        <v>0.42986913988057424</v>
      </c>
    </row>
    <row r="56" spans="2:7" ht="18">
      <c r="B56" s="9" t="s">
        <v>74</v>
      </c>
      <c r="C56" s="37">
        <v>255576</v>
      </c>
      <c r="D56" s="37">
        <v>9118.920577</v>
      </c>
      <c r="E56" s="37">
        <v>79401</v>
      </c>
      <c r="F56" s="37">
        <v>2983.216621</v>
      </c>
      <c r="G56" s="126">
        <f t="shared" si="0"/>
        <v>0.31067471124049206</v>
      </c>
    </row>
    <row r="57" spans="2:7" ht="18">
      <c r="B57" s="9" t="s">
        <v>75</v>
      </c>
      <c r="C57" s="37">
        <v>1581</v>
      </c>
      <c r="D57" s="37">
        <v>51.992722</v>
      </c>
      <c r="E57" s="37">
        <v>1130</v>
      </c>
      <c r="F57" s="37">
        <v>44.969624</v>
      </c>
      <c r="G57" s="126">
        <f t="shared" si="0"/>
        <v>0.7147375079063883</v>
      </c>
    </row>
    <row r="58" spans="2:7" ht="18">
      <c r="B58" s="9" t="s">
        <v>76</v>
      </c>
      <c r="C58" s="37">
        <v>4083</v>
      </c>
      <c r="D58" s="37">
        <v>185.017342</v>
      </c>
      <c r="E58" s="37">
        <v>2104</v>
      </c>
      <c r="F58" s="37">
        <v>104.987808</v>
      </c>
      <c r="G58" s="127">
        <f t="shared" si="0"/>
        <v>0.5153073720303698</v>
      </c>
    </row>
    <row r="59" spans="2:8" ht="21" customHeight="1">
      <c r="B59" s="143" t="s">
        <v>5</v>
      </c>
      <c r="C59" s="49">
        <f>SUM(C26:C58)</f>
        <v>4039152</v>
      </c>
      <c r="D59" s="49">
        <f>SUM(D26:D58)</f>
        <v>114115.28422217997</v>
      </c>
      <c r="E59" s="49">
        <f>SUM(E26:E58)</f>
        <v>1688443</v>
      </c>
      <c r="F59" s="49">
        <f>SUM(F26:F58)</f>
        <v>45823.240500049986</v>
      </c>
      <c r="G59" s="128">
        <f>E59/C59</f>
        <v>0.4180191782829663</v>
      </c>
      <c r="H59" s="36"/>
    </row>
    <row r="60" spans="2:8" ht="21" customHeight="1">
      <c r="B60" s="45"/>
      <c r="C60" s="45"/>
      <c r="D60" s="45"/>
      <c r="E60" s="44"/>
      <c r="F60" s="69"/>
      <c r="G60" s="56"/>
      <c r="H60" s="40"/>
    </row>
    <row r="61" spans="2:8" ht="21" customHeight="1">
      <c r="B61" s="45"/>
      <c r="C61" s="45"/>
      <c r="D61" s="45"/>
      <c r="E61" s="44"/>
      <c r="F61" s="69"/>
      <c r="G61" s="56"/>
      <c r="H61" s="40"/>
    </row>
    <row r="62" spans="2:8" ht="21" customHeight="1">
      <c r="B62" s="177" t="s">
        <v>28</v>
      </c>
      <c r="C62" s="177"/>
      <c r="D62" s="177"/>
      <c r="E62" s="70"/>
      <c r="G62" s="56"/>
      <c r="H62" s="44"/>
    </row>
    <row r="63" spans="2:8" ht="33" customHeight="1">
      <c r="B63" s="163" t="s">
        <v>12</v>
      </c>
      <c r="C63" s="163"/>
      <c r="D63" s="163"/>
      <c r="E63" s="70"/>
      <c r="G63" s="56"/>
      <c r="H63" s="44"/>
    </row>
    <row r="64" spans="2:7" ht="30.75" customHeight="1">
      <c r="B64" s="48" t="s">
        <v>31</v>
      </c>
      <c r="C64" s="48" t="s">
        <v>23</v>
      </c>
      <c r="D64" s="48" t="s">
        <v>83</v>
      </c>
      <c r="E64" s="70"/>
      <c r="G64" s="35"/>
    </row>
    <row r="65" spans="2:7" ht="21" customHeight="1">
      <c r="B65" s="61" t="s">
        <v>29</v>
      </c>
      <c r="C65" s="67">
        <v>595424</v>
      </c>
      <c r="D65" s="67">
        <v>20086.38565626</v>
      </c>
      <c r="E65" s="70"/>
      <c r="G65" s="35"/>
    </row>
    <row r="66" spans="2:7" ht="21" customHeight="1">
      <c r="B66" s="61" t="s">
        <v>30</v>
      </c>
      <c r="C66" s="67">
        <v>3443728</v>
      </c>
      <c r="D66" s="67">
        <v>94028.89856592</v>
      </c>
      <c r="G66" s="35"/>
    </row>
    <row r="67" spans="2:7" ht="21" customHeight="1">
      <c r="B67" s="142" t="s">
        <v>5</v>
      </c>
      <c r="C67" s="68">
        <f>+SUM(C65:C66)</f>
        <v>4039152</v>
      </c>
      <c r="D67" s="68">
        <f>+SUM(D65:D66)</f>
        <v>114115.28422218</v>
      </c>
      <c r="G67" s="35"/>
    </row>
    <row r="68" spans="2:8" ht="21" customHeight="1">
      <c r="B68" s="45"/>
      <c r="C68" s="45"/>
      <c r="D68" s="45"/>
      <c r="E68" s="44"/>
      <c r="F68" s="69"/>
      <c r="G68" s="56"/>
      <c r="H68" s="40"/>
    </row>
    <row r="69" spans="2:8" ht="21" customHeight="1">
      <c r="B69" s="45"/>
      <c r="C69" s="45"/>
      <c r="D69" s="45"/>
      <c r="E69" s="44"/>
      <c r="F69" s="69"/>
      <c r="G69" s="56"/>
      <c r="H69" s="40"/>
    </row>
    <row r="70" spans="2:8" ht="21" customHeight="1">
      <c r="B70" s="45"/>
      <c r="C70" s="45"/>
      <c r="D70" s="45"/>
      <c r="E70" s="44"/>
      <c r="F70" s="69"/>
      <c r="G70" s="56"/>
      <c r="H70" s="40"/>
    </row>
    <row r="71" spans="2:6" ht="14.25">
      <c r="B71" s="65" t="s">
        <v>22</v>
      </c>
      <c r="C71" s="65"/>
      <c r="D71" s="65"/>
      <c r="E71" s="65"/>
      <c r="F71" s="65"/>
    </row>
    <row r="72" spans="2:6" ht="28.5" customHeight="1">
      <c r="B72" s="144" t="s">
        <v>21</v>
      </c>
      <c r="C72" s="52"/>
      <c r="D72" s="52"/>
      <c r="E72" s="53"/>
      <c r="F72" s="73"/>
    </row>
    <row r="73" spans="2:6" ht="21" customHeight="1">
      <c r="B73" s="66" t="s">
        <v>100</v>
      </c>
      <c r="C73" s="66"/>
      <c r="D73" s="66"/>
      <c r="E73" s="66"/>
      <c r="F73" s="66"/>
    </row>
    <row r="74" ht="21" customHeight="1">
      <c r="E74" s="54"/>
    </row>
    <row r="75" ht="21" customHeight="1">
      <c r="E75" s="54"/>
    </row>
    <row r="76" ht="21" customHeight="1">
      <c r="E76" s="51"/>
    </row>
    <row r="77" ht="21" customHeight="1"/>
    <row r="78" ht="21" customHeight="1"/>
    <row r="82" ht="13.5" customHeight="1"/>
    <row r="83" ht="21" customHeight="1"/>
    <row r="84" ht="21" customHeight="1"/>
    <row r="85" ht="21" customHeight="1"/>
    <row r="86" ht="21" customHeight="1"/>
  </sheetData>
  <sheetProtection/>
  <mergeCells count="10">
    <mergeCell ref="B62:D62"/>
    <mergeCell ref="B63:D63"/>
    <mergeCell ref="B13:F13"/>
    <mergeCell ref="B14:F14"/>
    <mergeCell ref="B3:G3"/>
    <mergeCell ref="B4:G4"/>
    <mergeCell ref="B23:F23"/>
    <mergeCell ref="B24:F24"/>
    <mergeCell ref="B7:F7"/>
    <mergeCell ref="B8:F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3:J49"/>
  <sheetViews>
    <sheetView showGridLines="0" zoomScalePageLayoutView="0" workbookViewId="0" topLeftCell="A1">
      <pane ySplit="6" topLeftCell="A7" activePane="bottomLeft" state="frozen"/>
      <selection pane="topLeft" activeCell="J21" sqref="J21"/>
      <selection pane="bottomLeft" activeCell="B40" sqref="B40"/>
    </sheetView>
  </sheetViews>
  <sheetFormatPr defaultColWidth="11.421875" defaultRowHeight="12.75"/>
  <cols>
    <col min="1" max="1" width="3.8515625" style="35" customWidth="1"/>
    <col min="2" max="2" width="76.7109375" style="41" customWidth="1"/>
    <col min="3" max="3" width="37.00390625" style="41" customWidth="1"/>
    <col min="4" max="4" width="28.140625" style="55" customWidth="1"/>
    <col min="5" max="5" width="20.28125" style="41" customWidth="1"/>
    <col min="6" max="6" width="19.421875" style="19" bestFit="1" customWidth="1"/>
    <col min="7" max="7" width="12.7109375" style="41" bestFit="1" customWidth="1"/>
    <col min="8" max="8" width="11.421875" style="35" customWidth="1"/>
    <col min="9" max="9" width="12.7109375" style="35" bestFit="1" customWidth="1"/>
    <col min="10" max="16384" width="11.421875" style="35" customWidth="1"/>
  </cols>
  <sheetData>
    <row r="1" ht="13.5"/>
    <row r="2" ht="13.5"/>
    <row r="3" spans="2:7" ht="21">
      <c r="B3" s="178" t="s">
        <v>93</v>
      </c>
      <c r="C3" s="178"/>
      <c r="D3" s="178"/>
      <c r="E3" s="178"/>
      <c r="F3" s="178"/>
      <c r="G3" s="178"/>
    </row>
    <row r="4" spans="2:7" ht="21">
      <c r="B4" s="179" t="s">
        <v>20</v>
      </c>
      <c r="C4" s="179"/>
      <c r="D4" s="179"/>
      <c r="E4" s="179"/>
      <c r="F4" s="179"/>
      <c r="G4" s="179"/>
    </row>
    <row r="5" ht="13.5"/>
    <row r="7" spans="2:5" s="117" customFormat="1" ht="18">
      <c r="B7" s="177" t="s">
        <v>33</v>
      </c>
      <c r="C7" s="177"/>
      <c r="D7" s="177"/>
      <c r="E7" s="177"/>
    </row>
    <row r="8" spans="1:7" s="117" customFormat="1" ht="18">
      <c r="A8" s="118"/>
      <c r="B8" s="58" t="s">
        <v>32</v>
      </c>
      <c r="C8" s="59" t="s">
        <v>92</v>
      </c>
      <c r="D8" s="59" t="s">
        <v>108</v>
      </c>
      <c r="E8" s="59" t="s">
        <v>94</v>
      </c>
      <c r="G8" s="120"/>
    </row>
    <row r="9" spans="2:6" s="117" customFormat="1" ht="18">
      <c r="B9" s="2" t="s">
        <v>2</v>
      </c>
      <c r="C9" s="62">
        <v>4263282</v>
      </c>
      <c r="D9" s="62">
        <v>1696596</v>
      </c>
      <c r="E9" s="63">
        <f>+D9/C9</f>
        <v>0.3979553780397356</v>
      </c>
      <c r="F9" s="118"/>
    </row>
    <row r="10" spans="2:6" s="117" customFormat="1" ht="18">
      <c r="B10" s="61" t="s">
        <v>107</v>
      </c>
      <c r="C10" s="62">
        <v>236</v>
      </c>
      <c r="D10" s="62">
        <v>227</v>
      </c>
      <c r="E10" s="63">
        <f>+D10/C10</f>
        <v>0.961864406779661</v>
      </c>
      <c r="F10" s="118"/>
    </row>
    <row r="11" spans="2:7" s="117" customFormat="1" ht="21" customHeight="1">
      <c r="B11" s="142" t="s">
        <v>5</v>
      </c>
      <c r="C11" s="64">
        <f>SUM(C9:C10)</f>
        <v>4263518</v>
      </c>
      <c r="D11" s="64">
        <f>SUM(D9:D10)</f>
        <v>1696823</v>
      </c>
      <c r="E11" s="50">
        <f>+D11/C11</f>
        <v>0.39798659229303124</v>
      </c>
      <c r="F11" s="118"/>
      <c r="G11" s="119"/>
    </row>
    <row r="12" spans="2:6" s="120" customFormat="1" ht="21" customHeight="1">
      <c r="B12" s="45"/>
      <c r="C12" s="45"/>
      <c r="D12" s="44"/>
      <c r="E12" s="44"/>
      <c r="F12" s="95"/>
    </row>
    <row r="13" spans="2:8" s="117" customFormat="1" ht="21" customHeight="1">
      <c r="B13" s="45"/>
      <c r="C13" s="45"/>
      <c r="D13" s="56"/>
      <c r="E13" s="44"/>
      <c r="F13" s="69"/>
      <c r="G13" s="56"/>
      <c r="H13" s="118"/>
    </row>
    <row r="14" spans="2:7" s="117" customFormat="1" ht="21" customHeight="1">
      <c r="B14" s="177" t="s">
        <v>34</v>
      </c>
      <c r="C14" s="177"/>
      <c r="D14" s="56"/>
      <c r="E14" s="44"/>
      <c r="F14" s="56"/>
      <c r="G14" s="44"/>
    </row>
    <row r="15" spans="2:4" s="117" customFormat="1" ht="30.75" customHeight="1">
      <c r="B15" s="47" t="s">
        <v>31</v>
      </c>
      <c r="C15" s="48" t="s">
        <v>92</v>
      </c>
      <c r="D15" s="56"/>
    </row>
    <row r="16" spans="2:3" s="117" customFormat="1" ht="21" customHeight="1">
      <c r="B16" s="61" t="s">
        <v>29</v>
      </c>
      <c r="C16" s="122">
        <v>1379997</v>
      </c>
    </row>
    <row r="17" spans="2:5" s="117" customFormat="1" ht="21" customHeight="1">
      <c r="B17" s="61" t="s">
        <v>30</v>
      </c>
      <c r="C17" s="122">
        <v>2883229</v>
      </c>
      <c r="E17" s="121"/>
    </row>
    <row r="18" spans="2:5" s="117" customFormat="1" ht="21" customHeight="1">
      <c r="B18" s="142" t="s">
        <v>5</v>
      </c>
      <c r="C18" s="68">
        <f>+SUM(C16:C17)</f>
        <v>4263226</v>
      </c>
      <c r="E18" s="121"/>
    </row>
    <row r="19" spans="2:8" s="117" customFormat="1" ht="21" customHeight="1">
      <c r="B19" s="45"/>
      <c r="C19" s="45"/>
      <c r="D19" s="44"/>
      <c r="E19" s="44"/>
      <c r="F19" s="69"/>
      <c r="G19" s="56"/>
      <c r="H19" s="118"/>
    </row>
    <row r="20" spans="2:8" s="117" customFormat="1" ht="21" customHeight="1">
      <c r="B20" s="45"/>
      <c r="C20" s="45"/>
      <c r="D20" s="44"/>
      <c r="E20" s="44"/>
      <c r="F20" s="69"/>
      <c r="G20" s="56"/>
      <c r="H20" s="118"/>
    </row>
    <row r="21" spans="2:8" s="117" customFormat="1" ht="21" customHeight="1">
      <c r="B21" s="177" t="s">
        <v>109</v>
      </c>
      <c r="C21" s="177"/>
      <c r="D21" s="177"/>
      <c r="E21" s="177"/>
      <c r="F21" s="69"/>
      <c r="G21" s="56"/>
      <c r="H21" s="118"/>
    </row>
    <row r="22" spans="2:8" s="117" customFormat="1" ht="36.75" customHeight="1">
      <c r="B22" s="58" t="s">
        <v>32</v>
      </c>
      <c r="C22" s="59" t="s">
        <v>92</v>
      </c>
      <c r="D22" s="59" t="s">
        <v>108</v>
      </c>
      <c r="E22" s="59" t="s">
        <v>94</v>
      </c>
      <c r="F22" s="69"/>
      <c r="G22" s="56"/>
      <c r="H22" s="118"/>
    </row>
    <row r="23" spans="2:8" s="117" customFormat="1" ht="21" customHeight="1">
      <c r="B23" s="2" t="s">
        <v>2</v>
      </c>
      <c r="C23" s="62">
        <v>4211497</v>
      </c>
      <c r="D23" s="62">
        <v>1659721</v>
      </c>
      <c r="E23" s="63">
        <f>+D23/C23</f>
        <v>0.394092884311683</v>
      </c>
      <c r="F23" s="69"/>
      <c r="G23" s="56"/>
      <c r="H23" s="118"/>
    </row>
    <row r="24" spans="2:8" s="117" customFormat="1" ht="21" customHeight="1">
      <c r="B24" s="61" t="s">
        <v>107</v>
      </c>
      <c r="C24" s="62">
        <v>726</v>
      </c>
      <c r="D24" s="62">
        <v>726</v>
      </c>
      <c r="E24" s="63">
        <f>+D24/C24</f>
        <v>1</v>
      </c>
      <c r="F24" s="69"/>
      <c r="G24" s="56"/>
      <c r="H24" s="118"/>
    </row>
    <row r="25" spans="2:8" s="117" customFormat="1" ht="21" customHeight="1">
      <c r="B25" s="142" t="s">
        <v>5</v>
      </c>
      <c r="C25" s="64">
        <f>SUM(C23:C24)</f>
        <v>4212223</v>
      </c>
      <c r="D25" s="64">
        <f>SUM(D23:D24)</f>
        <v>1660447</v>
      </c>
      <c r="E25" s="50">
        <f>+D25/C25</f>
        <v>0.3941973157641464</v>
      </c>
      <c r="F25" s="69"/>
      <c r="G25" s="56"/>
      <c r="H25" s="118"/>
    </row>
    <row r="26" spans="2:8" s="117" customFormat="1" ht="21" customHeight="1">
      <c r="B26" s="45"/>
      <c r="C26" s="45"/>
      <c r="D26" s="44"/>
      <c r="E26" s="44"/>
      <c r="F26" s="69"/>
      <c r="G26" s="56"/>
      <c r="H26" s="118"/>
    </row>
    <row r="27" spans="2:8" s="117" customFormat="1" ht="21" customHeight="1">
      <c r="B27" s="45"/>
      <c r="C27" s="45"/>
      <c r="D27" s="44"/>
      <c r="E27" s="44"/>
      <c r="F27" s="69"/>
      <c r="G27" s="56"/>
      <c r="H27" s="118"/>
    </row>
    <row r="28" spans="2:8" s="117" customFormat="1" ht="21" customHeight="1">
      <c r="B28" s="177" t="s">
        <v>110</v>
      </c>
      <c r="C28" s="177"/>
      <c r="D28" s="41"/>
      <c r="E28" s="69"/>
      <c r="F28" s="69"/>
      <c r="G28" s="56"/>
      <c r="H28" s="118"/>
    </row>
    <row r="29" spans="2:8" s="117" customFormat="1" ht="21" customHeight="1">
      <c r="B29" s="47" t="s">
        <v>31</v>
      </c>
      <c r="C29" s="48" t="s">
        <v>92</v>
      </c>
      <c r="D29" s="41"/>
      <c r="E29" s="69"/>
      <c r="F29" s="56"/>
      <c r="G29" s="118"/>
      <c r="H29" s="69"/>
    </row>
    <row r="30" spans="2:8" s="117" customFormat="1" ht="21" customHeight="1">
      <c r="B30" s="61" t="s">
        <v>29</v>
      </c>
      <c r="C30" s="122">
        <v>1348115</v>
      </c>
      <c r="D30" s="41"/>
      <c r="E30" s="121"/>
      <c r="F30" s="69"/>
      <c r="G30" s="56"/>
      <c r="H30" s="118"/>
    </row>
    <row r="31" spans="2:8" s="117" customFormat="1" ht="21" customHeight="1">
      <c r="B31" s="61" t="s">
        <v>30</v>
      </c>
      <c r="C31" s="122">
        <v>2864108</v>
      </c>
      <c r="E31" s="121"/>
      <c r="F31" s="69"/>
      <c r="G31" s="56"/>
      <c r="H31" s="118"/>
    </row>
    <row r="32" spans="2:8" s="117" customFormat="1" ht="21" customHeight="1">
      <c r="B32" s="142" t="s">
        <v>5</v>
      </c>
      <c r="C32" s="68">
        <f>+SUM(C30:C31)</f>
        <v>4212223</v>
      </c>
      <c r="E32" s="121"/>
      <c r="F32" s="69"/>
      <c r="G32" s="56"/>
      <c r="H32" s="118"/>
    </row>
    <row r="33" spans="2:8" s="117" customFormat="1" ht="21" customHeight="1">
      <c r="B33" s="45"/>
      <c r="C33" s="45"/>
      <c r="D33" s="44"/>
      <c r="E33" s="44"/>
      <c r="F33" s="69"/>
      <c r="G33" s="56"/>
      <c r="H33" s="118"/>
    </row>
    <row r="34" spans="2:8" ht="21" customHeight="1">
      <c r="B34" s="45"/>
      <c r="C34" s="45"/>
      <c r="D34" s="44"/>
      <c r="E34" s="54"/>
      <c r="F34" s="69"/>
      <c r="G34" s="56"/>
      <c r="H34" s="40"/>
    </row>
    <row r="35" spans="2:6" ht="15">
      <c r="B35" s="65" t="s">
        <v>114</v>
      </c>
      <c r="C35" s="65"/>
      <c r="D35" s="65"/>
      <c r="E35" s="54"/>
      <c r="F35" s="75"/>
    </row>
    <row r="36" spans="1:10" s="41" customFormat="1" ht="28.5" customHeight="1">
      <c r="A36" s="35"/>
      <c r="B36" s="145" t="s">
        <v>21</v>
      </c>
      <c r="C36" s="52"/>
      <c r="D36" s="53"/>
      <c r="E36" s="51"/>
      <c r="F36" s="73"/>
      <c r="H36" s="35"/>
      <c r="I36" s="35"/>
      <c r="J36" s="35"/>
    </row>
    <row r="37" spans="1:10" s="41" customFormat="1" ht="21" customHeight="1">
      <c r="A37" s="35"/>
      <c r="B37" s="65" t="s">
        <v>115</v>
      </c>
      <c r="C37" s="66"/>
      <c r="D37" s="66"/>
      <c r="E37" s="55"/>
      <c r="F37" s="76"/>
      <c r="H37" s="35"/>
      <c r="I37" s="35"/>
      <c r="J37" s="35"/>
    </row>
    <row r="38" spans="1:10" s="41" customFormat="1" ht="45" customHeight="1">
      <c r="A38" s="35"/>
      <c r="B38" s="65" t="s">
        <v>101</v>
      </c>
      <c r="D38" s="54"/>
      <c r="F38" s="70"/>
      <c r="H38" s="35"/>
      <c r="I38" s="35"/>
      <c r="J38" s="35"/>
    </row>
    <row r="39" spans="1:10" s="41" customFormat="1" ht="61.5" customHeight="1">
      <c r="A39" s="35"/>
      <c r="B39" s="65" t="s">
        <v>102</v>
      </c>
      <c r="D39" s="51"/>
      <c r="F39" s="70"/>
      <c r="H39" s="35"/>
      <c r="I39" s="35"/>
      <c r="J39" s="35"/>
    </row>
    <row r="40" s="65" customFormat="1" ht="35.25" customHeight="1">
      <c r="B40" s="65" t="s">
        <v>116</v>
      </c>
    </row>
    <row r="41" spans="1:10" s="41" customFormat="1" ht="21" customHeight="1">
      <c r="A41" s="35"/>
      <c r="D41" s="55"/>
      <c r="F41" s="19"/>
      <c r="H41" s="35"/>
      <c r="I41" s="35"/>
      <c r="J41" s="35"/>
    </row>
    <row r="45" spans="1:10" s="41" customFormat="1" ht="13.5" customHeight="1">
      <c r="A45" s="35"/>
      <c r="D45" s="55"/>
      <c r="F45" s="19"/>
      <c r="H45" s="35"/>
      <c r="I45" s="35"/>
      <c r="J45" s="35"/>
    </row>
    <row r="46" spans="1:10" s="41" customFormat="1" ht="21" customHeight="1">
      <c r="A46" s="35"/>
      <c r="D46" s="55"/>
      <c r="F46" s="19"/>
      <c r="H46" s="35"/>
      <c r="I46" s="35"/>
      <c r="J46" s="35"/>
    </row>
    <row r="47" spans="1:10" s="41" customFormat="1" ht="21" customHeight="1">
      <c r="A47" s="35"/>
      <c r="D47" s="55"/>
      <c r="F47" s="19"/>
      <c r="H47" s="35"/>
      <c r="I47" s="35"/>
      <c r="J47" s="35"/>
    </row>
    <row r="48" spans="1:10" s="41" customFormat="1" ht="21" customHeight="1">
      <c r="A48" s="35"/>
      <c r="D48" s="55"/>
      <c r="F48" s="19"/>
      <c r="H48" s="35"/>
      <c r="I48" s="35"/>
      <c r="J48" s="35"/>
    </row>
    <row r="49" spans="1:10" s="41" customFormat="1" ht="21" customHeight="1">
      <c r="A49" s="35"/>
      <c r="D49" s="55"/>
      <c r="F49" s="19"/>
      <c r="H49" s="35"/>
      <c r="I49" s="35"/>
      <c r="J49" s="35"/>
    </row>
  </sheetData>
  <sheetProtection/>
  <mergeCells count="6">
    <mergeCell ref="B3:G3"/>
    <mergeCell ref="B4:G4"/>
    <mergeCell ref="B7:E7"/>
    <mergeCell ref="B14:C14"/>
    <mergeCell ref="B28:C28"/>
    <mergeCell ref="B21:E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3:J36"/>
  <sheetViews>
    <sheetView showGridLines="0" zoomScalePageLayoutView="0" workbookViewId="0" topLeftCell="A1">
      <pane ySplit="6" topLeftCell="A7" activePane="bottomLeft" state="frozen"/>
      <selection pane="topLeft" activeCell="J21" sqref="J21"/>
      <selection pane="bottomLeft" activeCell="B29" sqref="B29"/>
    </sheetView>
  </sheetViews>
  <sheetFormatPr defaultColWidth="11.421875" defaultRowHeight="12.75"/>
  <cols>
    <col min="1" max="1" width="3.8515625" style="35" customWidth="1"/>
    <col min="2" max="2" width="76.7109375" style="41" customWidth="1"/>
    <col min="3" max="3" width="28.140625" style="55" customWidth="1"/>
    <col min="4" max="4" width="24.421875" style="70" customWidth="1"/>
    <col min="5" max="5" width="20.28125" style="41" customWidth="1"/>
    <col min="6" max="6" width="19.421875" style="19" bestFit="1" customWidth="1"/>
    <col min="7" max="7" width="12.7109375" style="41" bestFit="1" customWidth="1"/>
    <col min="8" max="8" width="11.421875" style="35" customWidth="1"/>
    <col min="9" max="9" width="12.7109375" style="35" bestFit="1" customWidth="1"/>
    <col min="10" max="16384" width="11.421875" style="35" customWidth="1"/>
  </cols>
  <sheetData>
    <row r="1" ht="13.5"/>
    <row r="2" ht="13.5"/>
    <row r="3" spans="2:7" ht="21">
      <c r="B3" s="178" t="s">
        <v>111</v>
      </c>
      <c r="C3" s="178"/>
      <c r="D3" s="178"/>
      <c r="E3" s="178"/>
      <c r="F3" s="178"/>
      <c r="G3" s="178"/>
    </row>
    <row r="4" spans="2:7" ht="21">
      <c r="B4" s="179" t="s">
        <v>20</v>
      </c>
      <c r="C4" s="179"/>
      <c r="D4" s="179"/>
      <c r="E4" s="179"/>
      <c r="F4" s="179"/>
      <c r="G4" s="179"/>
    </row>
    <row r="5" ht="13.5"/>
    <row r="7" spans="2:5" s="117" customFormat="1" ht="18">
      <c r="B7" s="177" t="s">
        <v>113</v>
      </c>
      <c r="C7" s="177"/>
      <c r="D7" s="177"/>
      <c r="E7" s="177"/>
    </row>
    <row r="8" spans="1:7" s="117" customFormat="1" ht="18">
      <c r="A8" s="118"/>
      <c r="B8" s="58" t="s">
        <v>32</v>
      </c>
      <c r="C8" s="59" t="s">
        <v>95</v>
      </c>
      <c r="D8" s="59" t="s">
        <v>96</v>
      </c>
      <c r="E8" s="59" t="s">
        <v>97</v>
      </c>
      <c r="G8" s="44"/>
    </row>
    <row r="9" spans="2:6" s="117" customFormat="1" ht="18">
      <c r="B9" s="2" t="s">
        <v>2</v>
      </c>
      <c r="C9" s="62">
        <v>1420417</v>
      </c>
      <c r="D9" s="62">
        <v>619983</v>
      </c>
      <c r="E9" s="63">
        <f>+D9/C9</f>
        <v>0.43647956902796853</v>
      </c>
      <c r="F9" s="118"/>
    </row>
    <row r="10" spans="2:7" s="117" customFormat="1" ht="18">
      <c r="B10" s="61" t="s">
        <v>98</v>
      </c>
      <c r="C10" s="62">
        <v>35080</v>
      </c>
      <c r="D10" s="62">
        <v>2845</v>
      </c>
      <c r="E10" s="63">
        <f>+D10/C10</f>
        <v>0.08110034207525656</v>
      </c>
      <c r="F10" s="118"/>
      <c r="G10" s="44"/>
    </row>
    <row r="11" spans="2:6" s="117" customFormat="1" ht="21" customHeight="1">
      <c r="B11" s="142" t="s">
        <v>5</v>
      </c>
      <c r="C11" s="64">
        <f>SUM(C9:C10)</f>
        <v>1455497</v>
      </c>
      <c r="D11" s="64">
        <f>SUM(D9:D10)</f>
        <v>622828</v>
      </c>
      <c r="E11" s="50">
        <f>+D11/C11</f>
        <v>0.4279143138048378</v>
      </c>
      <c r="F11" s="118"/>
    </row>
    <row r="12" spans="2:8" s="120" customFormat="1" ht="21" customHeight="1">
      <c r="B12" s="45"/>
      <c r="C12" s="44"/>
      <c r="D12" s="69"/>
      <c r="E12" s="44"/>
      <c r="F12" s="95"/>
      <c r="G12" s="44"/>
      <c r="H12" s="117"/>
    </row>
    <row r="13" spans="2:8" s="117" customFormat="1" ht="21" customHeight="1">
      <c r="B13" s="45"/>
      <c r="C13" s="44"/>
      <c r="D13" s="69"/>
      <c r="E13" s="44"/>
      <c r="F13" s="69"/>
      <c r="G13" s="56"/>
      <c r="H13" s="118"/>
    </row>
    <row r="14" spans="2:7" s="117" customFormat="1" ht="21" customHeight="1">
      <c r="B14" s="177" t="s">
        <v>112</v>
      </c>
      <c r="C14" s="177"/>
      <c r="D14" s="44"/>
      <c r="E14" s="69"/>
      <c r="F14" s="56"/>
      <c r="G14" s="44"/>
    </row>
    <row r="15" spans="2:4" s="117" customFormat="1" ht="30.75" customHeight="1">
      <c r="B15" s="47" t="s">
        <v>31</v>
      </c>
      <c r="C15" s="48" t="s">
        <v>95</v>
      </c>
      <c r="D15" s="121"/>
    </row>
    <row r="16" spans="2:5" s="117" customFormat="1" ht="21" customHeight="1">
      <c r="B16" s="61" t="s">
        <v>29</v>
      </c>
      <c r="C16" s="122">
        <v>622342</v>
      </c>
      <c r="D16" s="44"/>
      <c r="E16" s="56"/>
    </row>
    <row r="17" spans="2:5" s="117" customFormat="1" ht="21" customHeight="1">
      <c r="B17" s="61" t="s">
        <v>30</v>
      </c>
      <c r="C17" s="122">
        <v>833155</v>
      </c>
      <c r="D17" s="44"/>
      <c r="E17" s="41"/>
    </row>
    <row r="18" spans="2:5" s="117" customFormat="1" ht="21" customHeight="1">
      <c r="B18" s="142" t="s">
        <v>5</v>
      </c>
      <c r="C18" s="68">
        <f>+SUM(C16:C17)</f>
        <v>1455497</v>
      </c>
      <c r="D18" s="44"/>
      <c r="E18" s="41"/>
    </row>
    <row r="19" spans="2:8" s="117" customFormat="1" ht="21" customHeight="1">
      <c r="B19" s="45"/>
      <c r="C19" s="44"/>
      <c r="D19" s="69"/>
      <c r="E19" s="41"/>
      <c r="F19" s="69"/>
      <c r="G19" s="56"/>
      <c r="H19" s="118"/>
    </row>
    <row r="20" spans="2:8" ht="21" customHeight="1">
      <c r="B20" s="45"/>
      <c r="C20" s="44"/>
      <c r="D20" s="69"/>
      <c r="F20" s="69"/>
      <c r="G20" s="56"/>
      <c r="H20" s="40"/>
    </row>
    <row r="21" spans="2:6" ht="15">
      <c r="B21" s="65" t="s">
        <v>114</v>
      </c>
      <c r="C21" s="65"/>
      <c r="D21" s="65"/>
      <c r="F21" s="75"/>
    </row>
    <row r="22" spans="1:10" s="41" customFormat="1" ht="28.5" customHeight="1">
      <c r="A22" s="35"/>
      <c r="B22" s="144" t="s">
        <v>21</v>
      </c>
      <c r="C22" s="53"/>
      <c r="D22" s="73"/>
      <c r="F22" s="73"/>
      <c r="H22" s="35"/>
      <c r="I22" s="35"/>
      <c r="J22" s="35"/>
    </row>
    <row r="23" spans="1:10" s="41" customFormat="1" ht="21" customHeight="1">
      <c r="A23" s="35"/>
      <c r="B23" s="66" t="s">
        <v>99</v>
      </c>
      <c r="C23" s="66"/>
      <c r="D23" s="66"/>
      <c r="E23" s="55"/>
      <c r="F23" s="76"/>
      <c r="H23" s="35"/>
      <c r="I23" s="35"/>
      <c r="J23" s="35"/>
    </row>
    <row r="24" spans="1:10" s="41" customFormat="1" ht="30" customHeight="1">
      <c r="A24" s="35"/>
      <c r="B24" s="66" t="s">
        <v>117</v>
      </c>
      <c r="C24" s="54"/>
      <c r="D24" s="70"/>
      <c r="F24" s="70"/>
      <c r="H24" s="35"/>
      <c r="I24" s="35"/>
      <c r="J24" s="35"/>
    </row>
    <row r="25" spans="1:10" s="41" customFormat="1" ht="21" customHeight="1">
      <c r="A25" s="35"/>
      <c r="C25" s="54"/>
      <c r="D25" s="70"/>
      <c r="F25" s="70"/>
      <c r="H25" s="35"/>
      <c r="I25" s="35"/>
      <c r="J25" s="35"/>
    </row>
    <row r="26" spans="1:10" s="41" customFormat="1" ht="21" customHeight="1">
      <c r="A26" s="35"/>
      <c r="C26" s="51"/>
      <c r="D26" s="70"/>
      <c r="F26" s="70"/>
      <c r="H26" s="35"/>
      <c r="I26" s="35"/>
      <c r="J26" s="35"/>
    </row>
    <row r="27" spans="1:10" s="41" customFormat="1" ht="21" customHeight="1">
      <c r="A27" s="35"/>
      <c r="C27" s="55"/>
      <c r="D27" s="70"/>
      <c r="F27" s="19"/>
      <c r="H27" s="35"/>
      <c r="I27" s="35"/>
      <c r="J27" s="35"/>
    </row>
    <row r="28" spans="1:10" s="41" customFormat="1" ht="21" customHeight="1">
      <c r="A28" s="35"/>
      <c r="C28" s="55"/>
      <c r="D28" s="70"/>
      <c r="F28" s="19"/>
      <c r="H28" s="35"/>
      <c r="I28" s="35"/>
      <c r="J28" s="35"/>
    </row>
    <row r="32" spans="1:10" s="41" customFormat="1" ht="13.5" customHeight="1">
      <c r="A32" s="35"/>
      <c r="C32" s="55"/>
      <c r="D32" s="70"/>
      <c r="F32" s="19"/>
      <c r="H32" s="35"/>
      <c r="I32" s="35"/>
      <c r="J32" s="35"/>
    </row>
    <row r="33" spans="1:10" s="41" customFormat="1" ht="21" customHeight="1">
      <c r="A33" s="35"/>
      <c r="C33" s="55"/>
      <c r="D33" s="70"/>
      <c r="F33" s="19"/>
      <c r="H33" s="35"/>
      <c r="I33" s="35"/>
      <c r="J33" s="35"/>
    </row>
    <row r="34" spans="1:10" s="41" customFormat="1" ht="21" customHeight="1">
      <c r="A34" s="35"/>
      <c r="C34" s="55"/>
      <c r="D34" s="70"/>
      <c r="F34" s="19"/>
      <c r="H34" s="35"/>
      <c r="I34" s="35"/>
      <c r="J34" s="35"/>
    </row>
    <row r="35" spans="1:10" s="41" customFormat="1" ht="21" customHeight="1">
      <c r="A35" s="35"/>
      <c r="C35" s="55"/>
      <c r="D35" s="70"/>
      <c r="F35" s="19"/>
      <c r="H35" s="35"/>
      <c r="I35" s="35"/>
      <c r="J35" s="35"/>
    </row>
    <row r="36" spans="1:10" s="41" customFormat="1" ht="21" customHeight="1">
      <c r="A36" s="35"/>
      <c r="C36" s="55"/>
      <c r="D36" s="70"/>
      <c r="F36" s="19"/>
      <c r="H36" s="35"/>
      <c r="I36" s="35"/>
      <c r="J36" s="35"/>
    </row>
  </sheetData>
  <sheetProtection/>
  <mergeCells count="4">
    <mergeCell ref="B3:G3"/>
    <mergeCell ref="B4:G4"/>
    <mergeCell ref="B7:E7"/>
    <mergeCell ref="B14:C14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Calderon Ardila</dc:creator>
  <cp:keywords/>
  <dc:description/>
  <cp:lastModifiedBy>BdO</cp:lastModifiedBy>
  <dcterms:created xsi:type="dcterms:W3CDTF">2016-05-25T22:21:07Z</dcterms:created>
  <dcterms:modified xsi:type="dcterms:W3CDTF">2019-01-21T19:40:43Z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