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Cuentas de ahorro trad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<sst xmlns="http://schemas.openxmlformats.org/spreadsheetml/2006/main" count="104" uniqueCount="62">
  <si>
    <t>Hasta 5 SMMLV</t>
  </si>
  <si>
    <t>Total Cuentas de Ahorro</t>
  </si>
  <si>
    <t>Tipo de Entidad</t>
  </si>
  <si>
    <t>Bancos</t>
  </si>
  <si>
    <t>Compañías de Financiamiento</t>
  </si>
  <si>
    <t>Corporaciones financieras</t>
  </si>
  <si>
    <t>TOTAL</t>
  </si>
  <si>
    <t>Rural</t>
  </si>
  <si>
    <t>Departamento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</si>
  <si>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</si>
  <si>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</si>
  <si>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</si>
  <si>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</si>
  <si>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</si>
  <si>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</si>
  <si>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</si>
  <si>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</si>
  <si>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</si>
  <si>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</si>
  <si>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</si>
  <si>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</si>
  <si>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</si>
  <si>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</si>
  <si>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</si>
  <si>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</si>
  <si>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</si>
  <si>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</si>
  <si>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</si>
  <si>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</si>
  <si>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</si>
  <si>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</si>
  <si>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</si>
  <si>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</si>
  <si>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</si>
  <si>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Quindío</t>
  </si>
  <si>
    <t>Risaralda</t>
  </si>
  <si>
    <t>Santander</t>
  </si>
  <si>
    <t>Sucre</t>
  </si>
  <si>
    <t>Tolima</t>
  </si>
  <si>
    <t>Valle del Cauca</t>
  </si>
  <si>
    <t>Vaupés</t>
  </si>
  <si>
    <t>Vichada</t>
  </si>
  <si>
    <t>Cooperativas financieras - SFC</t>
  </si>
  <si>
    <t>Nivel de Ruralidad:</t>
  </si>
  <si>
    <t>Ciudades y aglomeraciones</t>
  </si>
  <si>
    <t>Intermedio</t>
  </si>
  <si>
    <t>Rural disperso</t>
  </si>
  <si>
    <t>#Total cuentas de ahorro trad.</t>
  </si>
  <si>
    <t>Saldo total cuentas de ahorro trad. $</t>
  </si>
  <si>
    <t>#Cuentas de ahorro trad. Activas</t>
  </si>
  <si>
    <t>Saldos en millones de pesos</t>
  </si>
  <si>
    <t xml:space="preserve">Fuentes: Superintendencia Financiera de Colombia (formato 398) e información remitida por Supersolidaria trimestralmente. </t>
  </si>
  <si>
    <t>CUENTAS DE AHORRO TRADICIONALES ACTIVAS E INACTIVAS</t>
  </si>
  <si>
    <t xml:space="preserve">CUENTAS DE AHORRO TRADICIONALES SEGÚN RANGOS DE SALDO POR TIPO DE ENTIDAD </t>
  </si>
  <si>
    <t>%Cuentas activas¹</t>
  </si>
  <si>
    <t>1.  %Cuentas activas = #Cuentas de ahorro trad. activas / #Total cuentas de ahorro trad.</t>
  </si>
  <si>
    <t>CUENTAS DE AHORRO TRADICIONALES SEGÚN RANGOS DE SALDO POR NIVEL DE RURALIDAD</t>
  </si>
  <si>
    <t>CUENTAS DE AHORRO TRADICIONALES SEGÚN RANGOS DE SALDO POR DEPARTAMENTO</t>
  </si>
  <si>
    <t>Notas:</t>
  </si>
  <si>
    <t>Entre 5 y 10 SMMLV</t>
  </si>
  <si>
    <t>AGOSTO DE 2017</t>
  </si>
  <si>
    <t>Cooperativas SES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</si>
</sst>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%"/>
    <numFmt numFmtId="173" formatCode="#,##0.00000000"/>
    <numFmt numFmtId="174" formatCode="_ * #,##0.00_ ;_ * \-#,##0.00_ ;_ * &quot;-&quot;??_ ;_ @_ "/>
    <numFmt numFmtId="175" formatCode="_ * #,##0_ ;_ * \-#,##0_ ;_ * &quot;-&quot;??_ ;_ @_ "/>
    <numFmt numFmtId="176" formatCode="_ * #,##0.0_ ;_ * \-#,##0.0_ ;_ * &quot;-&quot;??_ ;_ @_ 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_(* #,##0_);_(* \(#,##0\);_(* &quot;-&quot;??_);_(@_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b/>
      <sz val="11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name val="Arial"/>
      <family val="2"/>
    </font>
    <font>
      <b/>
      <u val="single"/>
      <sz val="16"/>
      <name val="Trebuchet MS"/>
      <family val="2"/>
    </font>
    <font>
      <u val="single"/>
      <sz val="10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30"/>
      <name val="Bookman Old Style"/>
      <family val="1"/>
    </font>
    <font>
      <b/>
      <sz val="10"/>
      <color indexed="30"/>
      <name val="Bookman Old Style"/>
      <family val="1"/>
    </font>
    <font>
      <sz val="11"/>
      <color indexed="30"/>
      <name val="Bookman Old Style"/>
      <family val="1"/>
    </font>
    <font>
      <sz val="11"/>
      <color indexed="63"/>
      <name val="Arial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70C0"/>
      <name val="Bookman Old Style"/>
      <family val="1"/>
    </font>
    <font>
      <b/>
      <sz val="10"/>
      <color rgb="FF0070C0"/>
      <name val="Bookman Old Style"/>
      <family val="1"/>
    </font>
    <font>
      <sz val="11"/>
      <color rgb="FF0070C0"/>
      <name val="Bookman Old Style"/>
      <family val="1"/>
    </font>
    <font>
      <sz val="11"/>
      <color rgb="FF252525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Fill="1" applyBorder="1" applyAlignment="1">
      <alignment horizontal="left" indent="1"/>
    </xf>
    <xf numFmtId="0" fontId="4" fillId="0" borderId="10" xfId="0" applyFont="1" applyFill="1" applyBorder="1" applyAlignment="1">
      <alignment horizontal="left" vertical="center" wrapText="1" indent="1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0" fontId="4" fillId="0" borderId="11" xfId="0" applyFont="1" applyBorder="1" applyAlignment="1">
      <alignment horizontal="left" indent="1"/>
    </xf>
    <xf numFmtId="0" fontId="4" fillId="0" borderId="11" xfId="0" applyFont="1" applyFill="1" applyBorder="1" applyAlignment="1">
      <alignment horizontal="left" indent="1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7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5" fontId="5" fillId="0" borderId="0" xfId="49" applyNumberFormat="1" applyFont="1" applyBorder="1" applyAlignment="1">
      <alignment/>
    </xf>
    <xf numFmtId="175" fontId="2" fillId="0" borderId="0" xfId="49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4" fillId="0" borderId="0" xfId="56" applyNumberFormat="1" applyFont="1" applyBorder="1" applyAlignment="1">
      <alignment horizontal="right"/>
      <protection/>
    </xf>
    <xf numFmtId="0" fontId="4" fillId="0" borderId="11" xfId="56" applyFont="1" applyBorder="1" applyAlignment="1">
      <alignment horizontal="left" indent="1"/>
      <protection/>
    </xf>
    <xf numFmtId="3" fontId="4" fillId="0" borderId="0" xfId="56" applyNumberFormat="1" applyFont="1" applyFill="1" applyBorder="1" applyAlignment="1">
      <alignment horizontal="right"/>
      <protection/>
    </xf>
    <xf numFmtId="3" fontId="4" fillId="0" borderId="11" xfId="56" applyNumberFormat="1" applyFont="1" applyBorder="1" applyAlignment="1">
      <alignment horizontal="right"/>
      <protection/>
    </xf>
    <xf numFmtId="10" fontId="4" fillId="0" borderId="12" xfId="56" applyNumberFormat="1" applyFont="1" applyBorder="1" applyAlignment="1">
      <alignment horizontal="right"/>
      <protection/>
    </xf>
    <xf numFmtId="172" fontId="4" fillId="0" borderId="12" xfId="59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7" fillId="33" borderId="13" xfId="0" applyFont="1" applyFill="1" applyBorder="1" applyAlignment="1">
      <alignment/>
    </xf>
    <xf numFmtId="3" fontId="7" fillId="33" borderId="14" xfId="0" applyNumberFormat="1" applyFont="1" applyFill="1" applyBorder="1" applyAlignment="1">
      <alignment horizontal="right"/>
    </xf>
    <xf numFmtId="10" fontId="7" fillId="33" borderId="15" xfId="0" applyNumberFormat="1" applyFont="1" applyFill="1" applyBorder="1" applyAlignment="1">
      <alignment horizontal="right"/>
    </xf>
    <xf numFmtId="3" fontId="7" fillId="33" borderId="16" xfId="0" applyNumberFormat="1" applyFont="1" applyFill="1" applyBorder="1" applyAlignment="1">
      <alignment horizontal="right"/>
    </xf>
    <xf numFmtId="0" fontId="7" fillId="33" borderId="13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/>
    </xf>
    <xf numFmtId="10" fontId="7" fillId="33" borderId="15" xfId="0" applyNumberFormat="1" applyFont="1" applyFill="1" applyBorder="1" applyAlignment="1" quotePrefix="1">
      <alignment horizontal="right"/>
    </xf>
    <xf numFmtId="10" fontId="7" fillId="33" borderId="14" xfId="0" applyNumberFormat="1" applyFont="1" applyFill="1" applyBorder="1" applyAlignment="1" quotePrefix="1">
      <alignment horizontal="right"/>
    </xf>
    <xf numFmtId="0" fontId="7" fillId="33" borderId="17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/>
    </xf>
    <xf numFmtId="0" fontId="52" fillId="34" borderId="0" xfId="0" applyFont="1" applyFill="1" applyAlignment="1">
      <alignment/>
    </xf>
    <xf numFmtId="0" fontId="52" fillId="0" borderId="0" xfId="0" applyFont="1" applyAlignment="1">
      <alignment/>
    </xf>
    <xf numFmtId="173" fontId="52" fillId="0" borderId="0" xfId="0" applyNumberFormat="1" applyFont="1" applyAlignment="1">
      <alignment horizontal="center"/>
    </xf>
    <xf numFmtId="3" fontId="53" fillId="34" borderId="0" xfId="0" applyNumberFormat="1" applyFont="1" applyFill="1" applyBorder="1" applyAlignment="1">
      <alignment horizontal="right"/>
    </xf>
    <xf numFmtId="10" fontId="53" fillId="34" borderId="0" xfId="0" applyNumberFormat="1" applyFont="1" applyFill="1" applyBorder="1" applyAlignment="1" quotePrefix="1">
      <alignment horizontal="right"/>
    </xf>
    <xf numFmtId="10" fontId="53" fillId="34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173" fontId="54" fillId="0" borderId="0" xfId="0" applyNumberFormat="1" applyFont="1" applyAlignment="1">
      <alignment horizont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/>
    </xf>
    <xf numFmtId="174" fontId="2" fillId="0" borderId="0" xfId="49" applyFont="1" applyAlignment="1">
      <alignment/>
    </xf>
    <xf numFmtId="175" fontId="2" fillId="0" borderId="0" xfId="49" applyNumberFormat="1" applyFont="1" applyAlignment="1">
      <alignment/>
    </xf>
    <xf numFmtId="175" fontId="2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3" fontId="4" fillId="0" borderId="11" xfId="56" applyNumberFormat="1" applyFont="1" applyFill="1" applyBorder="1" applyAlignment="1">
      <alignment horizontal="right"/>
      <protection/>
    </xf>
    <xf numFmtId="41" fontId="2" fillId="0" borderId="0" xfId="50" applyFont="1" applyFill="1" applyAlignment="1">
      <alignment/>
    </xf>
    <xf numFmtId="0" fontId="10" fillId="0" borderId="0" xfId="0" applyFont="1" applyFill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3" fontId="7" fillId="33" borderId="20" xfId="0" applyNumberFormat="1" applyFont="1" applyFill="1" applyBorder="1" applyAlignment="1">
      <alignment horizontal="right"/>
    </xf>
    <xf numFmtId="3" fontId="7" fillId="33" borderId="21" xfId="0" applyNumberFormat="1" applyFont="1" applyFill="1" applyBorder="1" applyAlignment="1">
      <alignment horizontal="right"/>
    </xf>
    <xf numFmtId="3" fontId="4" fillId="0" borderId="19" xfId="56" applyNumberFormat="1" applyFont="1" applyBorder="1" applyAlignment="1">
      <alignment horizontal="right"/>
      <protection/>
    </xf>
    <xf numFmtId="3" fontId="4" fillId="0" borderId="18" xfId="56" applyNumberFormat="1" applyFont="1" applyBorder="1" applyAlignment="1">
      <alignment horizontal="right"/>
      <protection/>
    </xf>
    <xf numFmtId="3" fontId="4" fillId="0" borderId="20" xfId="56" applyNumberFormat="1" applyFont="1" applyBorder="1" applyAlignment="1">
      <alignment horizontal="right"/>
      <protection/>
    </xf>
    <xf numFmtId="3" fontId="4" fillId="0" borderId="21" xfId="56" applyNumberFormat="1" applyFont="1" applyBorder="1" applyAlignment="1">
      <alignment horizontal="right"/>
      <protection/>
    </xf>
    <xf numFmtId="0" fontId="7" fillId="33" borderId="16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9" fillId="0" borderId="0" xfId="56" applyFont="1" applyFill="1" applyAlignment="1">
      <alignment horizontal="center"/>
      <protection/>
    </xf>
    <xf numFmtId="0" fontId="6" fillId="0" borderId="0" xfId="56" applyFont="1" applyFill="1" applyBorder="1" applyAlignment="1">
      <alignment horizontal="center"/>
      <protection/>
    </xf>
    <xf numFmtId="0" fontId="7" fillId="0" borderId="2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aje 2" xfId="59"/>
    <cellStyle name="Porcentual 2" xfId="60"/>
    <cellStyle name="Porcentual 3" xfId="61"/>
    <cellStyle name="Porcentual 3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38100</xdr:rowOff>
    </xdr:from>
    <xdr:to>
      <xdr:col>2</xdr:col>
      <xdr:colOff>123825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09550"/>
          <a:ext cx="25717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lidario\Ahorros%20BO%200717-0817-09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_Ctas_Ahorro_SMMLV"/>
      <sheetName val="TD_CtasAho_Ruralidad"/>
      <sheetName val="TD_Ahorr_Deptos"/>
      <sheetName val="AhorrosBO0817"/>
    </sheetNames>
    <sheetDataSet>
      <sheetData sheetId="0">
        <row r="3">
          <cell r="A3" t="str">
            <v>Etiquetas de fila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3:U76"/>
  <sheetViews>
    <sheetView showGridLines="0" tabSelected="1"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D12" sqref="D12"/>
    </sheetView>
  </sheetViews>
  <sheetFormatPr defaultColWidth="11.421875" defaultRowHeight="12.75"/>
  <cols>
    <col min="1" max="1" width="3.8515625" style="1" customWidth="1"/>
    <col min="2" max="2" width="36.7109375" style="1" customWidth="1"/>
    <col min="3" max="7" width="16.28125" style="15" customWidth="1"/>
    <col min="8" max="11" width="16.28125" style="1" customWidth="1"/>
    <col min="12" max="12" width="16.8515625" style="1" bestFit="1" customWidth="1"/>
    <col min="13" max="13" width="14.7109375" style="1" bestFit="1" customWidth="1"/>
    <col min="14" max="14" width="18.00390625" style="1" bestFit="1" customWidth="1"/>
    <col min="15" max="15" width="16.57421875" style="1" bestFit="1" customWidth="1"/>
    <col min="16" max="16" width="23.7109375" style="1" bestFit="1" customWidth="1"/>
    <col min="17" max="17" width="13.140625" style="1" bestFit="1" customWidth="1"/>
    <col min="18" max="18" width="22.28125" style="1" bestFit="1" customWidth="1"/>
    <col min="19" max="19" width="14.421875" style="1" bestFit="1" customWidth="1"/>
    <col min="20" max="20" width="13.28125" style="1" bestFit="1" customWidth="1"/>
    <col min="21" max="21" width="12.00390625" style="1" bestFit="1" customWidth="1"/>
    <col min="22" max="16384" width="11.421875" style="1" customWidth="1"/>
  </cols>
  <sheetData>
    <row r="2" ht="13.5"/>
    <row r="3" spans="2:14" ht="21">
      <c r="B3" s="75" t="s">
        <v>52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2:14" ht="18.75">
      <c r="B4" s="76" t="s">
        <v>60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ht="13.5"/>
    <row r="6" ht="13.5"/>
    <row r="7" spans="2:14" ht="18">
      <c r="B7" s="79" t="s">
        <v>53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1"/>
    </row>
    <row r="8" spans="2:14" ht="18">
      <c r="B8" s="82" t="s">
        <v>50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4"/>
    </row>
    <row r="9" spans="1:14" ht="25.5" customHeight="1">
      <c r="A9" s="2"/>
      <c r="B9" s="35"/>
      <c r="C9" s="72" t="s">
        <v>0</v>
      </c>
      <c r="D9" s="73"/>
      <c r="E9" s="73"/>
      <c r="F9" s="74"/>
      <c r="G9" s="72" t="s">
        <v>59</v>
      </c>
      <c r="H9" s="73"/>
      <c r="I9" s="73"/>
      <c r="J9" s="74"/>
      <c r="K9" s="67" t="s">
        <v>1</v>
      </c>
      <c r="L9" s="68"/>
      <c r="M9" s="68"/>
      <c r="N9" s="69"/>
    </row>
    <row r="10" spans="1:14" ht="72">
      <c r="A10" s="2"/>
      <c r="B10" s="44" t="s">
        <v>2</v>
      </c>
      <c r="C10" s="45" t="s">
        <v>47</v>
      </c>
      <c r="D10" s="46" t="s">
        <v>48</v>
      </c>
      <c r="E10" s="46" t="s">
        <v>49</v>
      </c>
      <c r="F10" s="50" t="s">
        <v>54</v>
      </c>
      <c r="G10" s="46" t="s">
        <v>47</v>
      </c>
      <c r="H10" s="46" t="s">
        <v>48</v>
      </c>
      <c r="I10" s="46" t="s">
        <v>49</v>
      </c>
      <c r="J10" s="50" t="s">
        <v>54</v>
      </c>
      <c r="K10" s="59" t="s">
        <v>47</v>
      </c>
      <c r="L10" s="60" t="s">
        <v>48</v>
      </c>
      <c r="M10" s="60" t="s">
        <v>49</v>
      </c>
      <c r="N10" s="50" t="s">
        <v>54</v>
      </c>
    </row>
    <row r="11" spans="2:17" ht="21" customHeight="1">
      <c r="B11" s="3" t="s">
        <v>3</v>
      </c>
      <c r="C11" s="22">
        <v>47690461</v>
      </c>
      <c r="D11" s="19">
        <v>7434727.184619</v>
      </c>
      <c r="E11" s="19">
        <v>18644694</v>
      </c>
      <c r="F11" s="23">
        <f aca="true" t="shared" si="0" ref="F11:F16">E11/C11</f>
        <v>0.39095227030831176</v>
      </c>
      <c r="G11" s="19">
        <v>921308</v>
      </c>
      <c r="H11" s="19">
        <v>4513954.246676</v>
      </c>
      <c r="I11" s="19">
        <v>835623</v>
      </c>
      <c r="J11" s="23">
        <f aca="true" t="shared" si="1" ref="J11:J16">I11/G11</f>
        <v>0.9069963573528071</v>
      </c>
      <c r="K11" s="64">
        <v>54526622</v>
      </c>
      <c r="L11" s="63">
        <v>159541037.242656</v>
      </c>
      <c r="M11" s="63">
        <v>23420895</v>
      </c>
      <c r="N11" s="23">
        <f aca="true" t="shared" si="2" ref="N11:N16">M11/K11</f>
        <v>0.4295313764347991</v>
      </c>
      <c r="O11" s="25"/>
      <c r="P11" s="53"/>
      <c r="Q11" s="54"/>
    </row>
    <row r="12" spans="2:17" ht="25.5" customHeight="1">
      <c r="B12" s="4" t="s">
        <v>4</v>
      </c>
      <c r="C12" s="22">
        <v>397123</v>
      </c>
      <c r="D12" s="19">
        <v>62246.278041</v>
      </c>
      <c r="E12" s="19">
        <v>188560</v>
      </c>
      <c r="F12" s="23">
        <f t="shared" si="0"/>
        <v>0.4748151076618579</v>
      </c>
      <c r="G12" s="19">
        <v>5768</v>
      </c>
      <c r="H12" s="19">
        <v>29801.89465</v>
      </c>
      <c r="I12" s="19">
        <v>5375</v>
      </c>
      <c r="J12" s="23">
        <f t="shared" si="1"/>
        <v>0.9318654646324549</v>
      </c>
      <c r="K12" s="22">
        <v>408637</v>
      </c>
      <c r="L12" s="19">
        <v>238109.820995</v>
      </c>
      <c r="M12" s="19">
        <v>199338</v>
      </c>
      <c r="N12" s="23">
        <f t="shared" si="2"/>
        <v>0.4878119210937825</v>
      </c>
      <c r="P12" s="53"/>
      <c r="Q12" s="54"/>
    </row>
    <row r="13" spans="2:17" ht="25.5" customHeight="1">
      <c r="B13" s="4" t="s">
        <v>5</v>
      </c>
      <c r="C13" s="22">
        <v>328</v>
      </c>
      <c r="D13" s="19">
        <v>70.985571</v>
      </c>
      <c r="E13" s="19">
        <v>260</v>
      </c>
      <c r="F13" s="23">
        <f t="shared" si="0"/>
        <v>0.7926829268292683</v>
      </c>
      <c r="G13" s="19">
        <v>16</v>
      </c>
      <c r="H13" s="19">
        <v>85.811413</v>
      </c>
      <c r="I13" s="19">
        <v>11</v>
      </c>
      <c r="J13" s="23">
        <f t="shared" si="1"/>
        <v>0.6875</v>
      </c>
      <c r="K13" s="22">
        <v>436</v>
      </c>
      <c r="L13" s="19">
        <v>605701.836768</v>
      </c>
      <c r="M13" s="19">
        <v>349</v>
      </c>
      <c r="N13" s="23">
        <f t="shared" si="2"/>
        <v>0.8004587155963303</v>
      </c>
      <c r="P13" s="53"/>
      <c r="Q13" s="54"/>
    </row>
    <row r="14" spans="2:17" ht="21" customHeight="1">
      <c r="B14" s="4" t="s">
        <v>42</v>
      </c>
      <c r="C14" s="22">
        <v>823064</v>
      </c>
      <c r="D14" s="19">
        <v>129987.648237</v>
      </c>
      <c r="E14" s="19">
        <v>411871</v>
      </c>
      <c r="F14" s="23">
        <f t="shared" si="0"/>
        <v>0.5004118756257108</v>
      </c>
      <c r="G14" s="19">
        <v>11959</v>
      </c>
      <c r="H14" s="19">
        <v>61993.973312</v>
      </c>
      <c r="I14" s="19">
        <v>11268</v>
      </c>
      <c r="J14" s="23">
        <f t="shared" si="1"/>
        <v>0.9422192491010954</v>
      </c>
      <c r="K14" s="22">
        <v>843289</v>
      </c>
      <c r="L14" s="19">
        <v>435892.833504</v>
      </c>
      <c r="M14" s="19">
        <v>431569</v>
      </c>
      <c r="N14" s="23">
        <f t="shared" si="2"/>
        <v>0.5117688004942552</v>
      </c>
      <c r="P14" s="53"/>
      <c r="Q14" s="54"/>
    </row>
    <row r="15" spans="2:14" ht="21" customHeight="1">
      <c r="B15" s="4" t="s">
        <v>61</v>
      </c>
      <c r="C15" s="19">
        <v>2168240</v>
      </c>
      <c r="D15" s="19">
        <f>+GETPIVOTDATA("Suma de SALDO",'[1]TD_Ctas_Ahorro_SMMLV'!$A$3,"F_RANGOAHORROS(V.FECHACORTE,V.SALDO)","1.Hasta 5 SMMLV","Tipo entidad","Cooperativas SES")/1000000</f>
        <v>456486.41791994224</v>
      </c>
      <c r="E15" s="19">
        <v>1364248</v>
      </c>
      <c r="F15" s="23">
        <f t="shared" si="0"/>
        <v>0.6291960299597831</v>
      </c>
      <c r="G15" s="19">
        <v>46473</v>
      </c>
      <c r="H15" s="19">
        <f>+GETPIVOTDATA("Suma de SALDO",'[1]TD_Ctas_Ahorro_SMMLV'!$A$3,"F_RANGOAHORROS(V.FECHACORTE,V.SALDO)","2.Entre 5 y 10 SMMLV","Tipo entidad","Cooperativas SES")/1000000</f>
        <v>241172.88464534588</v>
      </c>
      <c r="I15" s="19">
        <v>42166</v>
      </c>
      <c r="J15" s="23">
        <f t="shared" si="1"/>
        <v>0.9073225313622963</v>
      </c>
      <c r="K15" s="65">
        <v>2267336</v>
      </c>
      <c r="L15" s="66">
        <f>+GETPIVOTDATA("Suma de SALDO",'[1]TD_Ctas_Ahorro_SMMLV'!$A$3,"Tipo entidad","Cooperativas SES")/1000000</f>
        <v>1898590.350042838</v>
      </c>
      <c r="M15" s="66">
        <v>1454840</v>
      </c>
      <c r="N15" s="23">
        <f t="shared" si="2"/>
        <v>0.641651700497853</v>
      </c>
    </row>
    <row r="16" spans="2:14" ht="21" customHeight="1">
      <c r="B16" s="26" t="s">
        <v>6</v>
      </c>
      <c r="C16" s="27">
        <f>SUM(C11:C15)</f>
        <v>51079216</v>
      </c>
      <c r="D16" s="27">
        <f>SUM(D11:D15)</f>
        <v>8083518.514387942</v>
      </c>
      <c r="E16" s="27">
        <f>SUM(E11:E15)</f>
        <v>20609633</v>
      </c>
      <c r="F16" s="28">
        <f t="shared" si="0"/>
        <v>0.40348373788665826</v>
      </c>
      <c r="G16" s="27">
        <f>SUM(G11:G15)</f>
        <v>985524</v>
      </c>
      <c r="H16" s="27">
        <f>SUM(H11:H15)</f>
        <v>4847008.810696346</v>
      </c>
      <c r="I16" s="27">
        <f>SUM(I11:I15)</f>
        <v>894443</v>
      </c>
      <c r="J16" s="28">
        <f t="shared" si="1"/>
        <v>0.9075811446499528</v>
      </c>
      <c r="K16" s="61">
        <f>SUM(K11:K15)</f>
        <v>58046320</v>
      </c>
      <c r="L16" s="62">
        <f>SUM(L11:L15)</f>
        <v>162719332.08396584</v>
      </c>
      <c r="M16" s="62">
        <f>SUM(M11:M15)</f>
        <v>25506991</v>
      </c>
      <c r="N16" s="28">
        <f t="shared" si="2"/>
        <v>0.43942477318114226</v>
      </c>
    </row>
    <row r="17" spans="2:12" s="5" customFormat="1" ht="21" customHeight="1">
      <c r="B17" s="6"/>
      <c r="C17" s="7"/>
      <c r="E17" s="7"/>
      <c r="F17" s="7"/>
      <c r="G17" s="7"/>
      <c r="H17" s="7"/>
      <c r="I17" s="7"/>
      <c r="J17" s="7"/>
      <c r="K17" s="7"/>
      <c r="L17" s="7"/>
    </row>
    <row r="18" spans="2:14" s="5" customFormat="1" ht="21" customHeight="1">
      <c r="B18" s="77" t="s">
        <v>56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</row>
    <row r="19" spans="2:17" s="5" customFormat="1" ht="21" customHeight="1">
      <c r="B19" s="78" t="s">
        <v>50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Q19" s="8"/>
    </row>
    <row r="20" spans="2:17" s="5" customFormat="1" ht="38.25" customHeight="1">
      <c r="B20" s="30"/>
      <c r="C20" s="72" t="s">
        <v>0</v>
      </c>
      <c r="D20" s="73"/>
      <c r="E20" s="73"/>
      <c r="F20" s="74"/>
      <c r="G20" s="72" t="s">
        <v>59</v>
      </c>
      <c r="H20" s="73"/>
      <c r="I20" s="73"/>
      <c r="J20" s="74"/>
      <c r="K20" s="67" t="s">
        <v>1</v>
      </c>
      <c r="L20" s="68"/>
      <c r="M20" s="68"/>
      <c r="N20" s="69"/>
      <c r="Q20" s="8"/>
    </row>
    <row r="21" spans="2:14" s="5" customFormat="1" ht="72">
      <c r="B21" s="47" t="s">
        <v>43</v>
      </c>
      <c r="C21" s="48" t="s">
        <v>47</v>
      </c>
      <c r="D21" s="49" t="s">
        <v>48</v>
      </c>
      <c r="E21" s="49" t="s">
        <v>49</v>
      </c>
      <c r="F21" s="50" t="s">
        <v>54</v>
      </c>
      <c r="G21" s="48" t="s">
        <v>47</v>
      </c>
      <c r="H21" s="49" t="s">
        <v>48</v>
      </c>
      <c r="I21" s="49" t="s">
        <v>49</v>
      </c>
      <c r="J21" s="50" t="s">
        <v>54</v>
      </c>
      <c r="K21" s="48" t="s">
        <v>47</v>
      </c>
      <c r="L21" s="49" t="s">
        <v>48</v>
      </c>
      <c r="M21" s="49" t="s">
        <v>49</v>
      </c>
      <c r="N21" s="50" t="s">
        <v>54</v>
      </c>
    </row>
    <row r="22" spans="2:15" s="5" customFormat="1" ht="21" customHeight="1">
      <c r="B22" s="9" t="s">
        <v>44</v>
      </c>
      <c r="C22" s="22">
        <v>42916019</v>
      </c>
      <c r="D22" s="19">
        <v>6920062.375015402</v>
      </c>
      <c r="E22" s="19">
        <v>17418121</v>
      </c>
      <c r="F22" s="23">
        <f>E22/C22</f>
        <v>0.4058652551160442</v>
      </c>
      <c r="G22" s="22">
        <v>852228</v>
      </c>
      <c r="H22" s="19">
        <v>4198769.681077456</v>
      </c>
      <c r="I22" s="19">
        <v>776585</v>
      </c>
      <c r="J22" s="23">
        <f>I22/G22</f>
        <v>0.9112408885884998</v>
      </c>
      <c r="K22" s="64">
        <v>47552852</v>
      </c>
      <c r="L22" s="63">
        <v>152650787.2311505</v>
      </c>
      <c r="M22" s="63">
        <v>20733073</v>
      </c>
      <c r="N22" s="23">
        <f>M22/K22</f>
        <v>0.4360006209511892</v>
      </c>
      <c r="O22" s="8"/>
    </row>
    <row r="23" spans="2:18" s="5" customFormat="1" ht="21" customHeight="1">
      <c r="B23" s="9" t="s">
        <v>45</v>
      </c>
      <c r="C23" s="22">
        <v>5291177</v>
      </c>
      <c r="D23" s="19">
        <v>761590.36413465</v>
      </c>
      <c r="E23" s="19">
        <v>2170070</v>
      </c>
      <c r="F23" s="23">
        <f>E23/C23</f>
        <v>0.4101299200537045</v>
      </c>
      <c r="G23" s="22">
        <v>88516</v>
      </c>
      <c r="H23" s="19">
        <v>429870.10692122</v>
      </c>
      <c r="I23" s="19">
        <v>78060</v>
      </c>
      <c r="J23" s="23">
        <f>I23/G23</f>
        <v>0.8818744633738533</v>
      </c>
      <c r="K23" s="22">
        <v>6510949</v>
      </c>
      <c r="L23" s="19">
        <v>6323398.55959351</v>
      </c>
      <c r="M23" s="19">
        <v>2998265</v>
      </c>
      <c r="N23" s="23">
        <f>M23/K23</f>
        <v>0.46049585091205597</v>
      </c>
      <c r="O23" s="8"/>
      <c r="R23" s="58"/>
    </row>
    <row r="24" spans="2:15" s="5" customFormat="1" ht="21" customHeight="1">
      <c r="B24" s="10" t="s">
        <v>7</v>
      </c>
      <c r="C24" s="22">
        <v>1934025</v>
      </c>
      <c r="D24" s="19">
        <v>279042.59061364003</v>
      </c>
      <c r="E24" s="19">
        <v>713117</v>
      </c>
      <c r="F24" s="23">
        <f>E24/C24</f>
        <v>0.36872170732022597</v>
      </c>
      <c r="G24" s="22">
        <v>31568</v>
      </c>
      <c r="H24" s="19">
        <v>151339.24091973001</v>
      </c>
      <c r="I24" s="19">
        <v>27734</v>
      </c>
      <c r="J24" s="23">
        <f>I24/G24</f>
        <v>0.8785478966041561</v>
      </c>
      <c r="K24" s="22">
        <v>2657361</v>
      </c>
      <c r="L24" s="19">
        <v>2247649.38576714</v>
      </c>
      <c r="M24" s="19">
        <v>1205198</v>
      </c>
      <c r="N24" s="23">
        <f>M24/K24</f>
        <v>0.4535319062784469</v>
      </c>
      <c r="O24" s="8"/>
    </row>
    <row r="25" spans="2:15" s="5" customFormat="1" ht="21" customHeight="1">
      <c r="B25" s="9" t="s">
        <v>46</v>
      </c>
      <c r="C25" s="22">
        <v>937995</v>
      </c>
      <c r="D25" s="19">
        <v>122823.18462425</v>
      </c>
      <c r="E25" s="19">
        <v>308325</v>
      </c>
      <c r="F25" s="23">
        <f>E25/C25</f>
        <v>0.328706442998097</v>
      </c>
      <c r="G25" s="22">
        <v>13212</v>
      </c>
      <c r="H25" s="19">
        <v>67029.78177794</v>
      </c>
      <c r="I25" s="19">
        <v>12064</v>
      </c>
      <c r="J25" s="23">
        <f>I25/G25</f>
        <v>0.9131092945806842</v>
      </c>
      <c r="K25" s="22">
        <v>1325158</v>
      </c>
      <c r="L25" s="19">
        <v>1497496.90745468</v>
      </c>
      <c r="M25" s="19">
        <v>570455</v>
      </c>
      <c r="N25" s="23">
        <f>M25/K25</f>
        <v>0.43048074267370384</v>
      </c>
      <c r="O25" s="8"/>
    </row>
    <row r="26" spans="2:15" s="5" customFormat="1" ht="21" customHeight="1">
      <c r="B26" s="31" t="s">
        <v>6</v>
      </c>
      <c r="C26" s="29">
        <f>SUM(C22:C25)</f>
        <v>51079216</v>
      </c>
      <c r="D26" s="27">
        <f>SUM(D22:D25)</f>
        <v>8083518.514387942</v>
      </c>
      <c r="E26" s="27">
        <f>SUM(E22:E25)</f>
        <v>20609633</v>
      </c>
      <c r="F26" s="32">
        <f>E26/C26</f>
        <v>0.40348373788665826</v>
      </c>
      <c r="G26" s="27">
        <f>SUM(G22:G25)</f>
        <v>985524</v>
      </c>
      <c r="H26" s="27">
        <f>SUM(H22:H25)</f>
        <v>4847008.810696346</v>
      </c>
      <c r="I26" s="27">
        <f>SUM(I22:I25)</f>
        <v>894443</v>
      </c>
      <c r="J26" s="33">
        <f>I26/G26</f>
        <v>0.9075811446499528</v>
      </c>
      <c r="K26" s="29">
        <f>SUM(K22:K25)</f>
        <v>58046320</v>
      </c>
      <c r="L26" s="27">
        <f>SUM(L22:L25)</f>
        <v>162719332.0839658</v>
      </c>
      <c r="M26" s="27">
        <f>SUM(M22:M25)</f>
        <v>25506991</v>
      </c>
      <c r="N26" s="28">
        <f>M26/K26</f>
        <v>0.43942477318114226</v>
      </c>
      <c r="O26" s="57"/>
    </row>
    <row r="27" spans="2:15" s="5" customFormat="1" ht="21" customHeight="1">
      <c r="B27" s="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2:14" ht="18">
      <c r="B28" s="77" t="s">
        <v>57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</row>
    <row r="29" spans="2:14" ht="18">
      <c r="B29" s="78" t="s">
        <v>50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</row>
    <row r="30" spans="1:14" ht="37.5" customHeight="1">
      <c r="A30" s="2"/>
      <c r="B30" s="34"/>
      <c r="C30" s="72" t="s">
        <v>0</v>
      </c>
      <c r="D30" s="73"/>
      <c r="E30" s="73"/>
      <c r="F30" s="74"/>
      <c r="G30" s="72" t="s">
        <v>59</v>
      </c>
      <c r="H30" s="73"/>
      <c r="I30" s="73"/>
      <c r="J30" s="74"/>
      <c r="K30" s="67" t="s">
        <v>1</v>
      </c>
      <c r="L30" s="68"/>
      <c r="M30" s="68"/>
      <c r="N30" s="69"/>
    </row>
    <row r="31" spans="1:14" ht="72">
      <c r="A31" s="2"/>
      <c r="B31" s="51" t="s">
        <v>8</v>
      </c>
      <c r="C31" s="48" t="s">
        <v>47</v>
      </c>
      <c r="D31" s="49" t="s">
        <v>48</v>
      </c>
      <c r="E31" s="49" t="s">
        <v>49</v>
      </c>
      <c r="F31" s="50" t="s">
        <v>54</v>
      </c>
      <c r="G31" s="48" t="s">
        <v>47</v>
      </c>
      <c r="H31" s="49" t="s">
        <v>48</v>
      </c>
      <c r="I31" s="49" t="s">
        <v>49</v>
      </c>
      <c r="J31" s="50" t="s">
        <v>54</v>
      </c>
      <c r="K31" s="48" t="s">
        <v>47</v>
      </c>
      <c r="L31" s="49" t="s">
        <v>48</v>
      </c>
      <c r="M31" s="49" t="s">
        <v>49</v>
      </c>
      <c r="N31" s="50" t="s">
        <v>54</v>
      </c>
    </row>
    <row r="32" spans="2:20" ht="21" customHeight="1">
      <c r="B32" s="20" t="s">
        <v>9</v>
      </c>
      <c r="C32" s="22">
        <v>28703</v>
      </c>
      <c r="D32" s="19">
        <v>4867.726947</v>
      </c>
      <c r="E32" s="19">
        <v>13651</v>
      </c>
      <c r="F32" s="24">
        <f>E32/C32</f>
        <v>0.4755948855520329</v>
      </c>
      <c r="G32" s="21">
        <v>521</v>
      </c>
      <c r="H32" s="21">
        <v>2699.655581</v>
      </c>
      <c r="I32" s="21">
        <v>490</v>
      </c>
      <c r="J32" s="24">
        <f>I32/G32</f>
        <v>0.9404990403071017</v>
      </c>
      <c r="K32" s="56">
        <v>36363</v>
      </c>
      <c r="L32" s="21">
        <v>111276.655401</v>
      </c>
      <c r="M32" s="21">
        <v>19495</v>
      </c>
      <c r="N32" s="23">
        <f>M32/K32</f>
        <v>0.5361218821329373</v>
      </c>
      <c r="P32" s="12"/>
      <c r="Q32" s="13"/>
      <c r="R32" s="52"/>
      <c r="S32" s="55"/>
      <c r="T32" s="55"/>
    </row>
    <row r="33" spans="2:21" ht="21" customHeight="1">
      <c r="B33" s="20" t="s">
        <v>10</v>
      </c>
      <c r="C33" s="22">
        <v>7549207</v>
      </c>
      <c r="D33" s="19">
        <v>1417661.772595231</v>
      </c>
      <c r="E33" s="19">
        <v>3772747</v>
      </c>
      <c r="F33" s="24">
        <f aca="true" t="shared" si="3" ref="F33:F64">E33/C33</f>
        <v>0.49975408013053557</v>
      </c>
      <c r="G33" s="21">
        <v>165474</v>
      </c>
      <c r="H33" s="21">
        <v>830217.2276697</v>
      </c>
      <c r="I33" s="21">
        <v>153172</v>
      </c>
      <c r="J33" s="24">
        <f aca="true" t="shared" si="4" ref="J33:J64">I33/G33</f>
        <v>0.9256559942951763</v>
      </c>
      <c r="K33" s="56">
        <v>8441145</v>
      </c>
      <c r="L33" s="21">
        <v>21469835.664710708</v>
      </c>
      <c r="M33" s="21">
        <v>4435054</v>
      </c>
      <c r="N33" s="23">
        <f>M33/K33</f>
        <v>0.5254090529187687</v>
      </c>
      <c r="P33" s="12"/>
      <c r="Q33" s="13"/>
      <c r="R33" s="52"/>
      <c r="S33" s="55"/>
      <c r="T33" s="55"/>
      <c r="U33" s="52"/>
    </row>
    <row r="34" spans="2:20" ht="21" customHeight="1">
      <c r="B34" s="20" t="s">
        <v>11</v>
      </c>
      <c r="C34" s="22">
        <v>161618</v>
      </c>
      <c r="D34" s="19">
        <v>24302.56388</v>
      </c>
      <c r="E34" s="19">
        <v>58981</v>
      </c>
      <c r="F34" s="24">
        <f t="shared" si="3"/>
        <v>0.36494078629855586</v>
      </c>
      <c r="G34" s="21">
        <v>2865</v>
      </c>
      <c r="H34" s="21">
        <v>13277.85365</v>
      </c>
      <c r="I34" s="21">
        <v>2482</v>
      </c>
      <c r="J34" s="24">
        <f t="shared" si="4"/>
        <v>0.8663176265270506</v>
      </c>
      <c r="K34" s="56">
        <v>206784</v>
      </c>
      <c r="L34" s="21">
        <v>336979.507838</v>
      </c>
      <c r="M34" s="21">
        <v>89149</v>
      </c>
      <c r="N34" s="23">
        <f aca="true" t="shared" si="5" ref="N34:N64">M34/K34</f>
        <v>0.43112136335499845</v>
      </c>
      <c r="P34" s="12"/>
      <c r="Q34" s="13"/>
      <c r="R34" s="52"/>
      <c r="S34" s="55"/>
      <c r="T34" s="55"/>
    </row>
    <row r="35" spans="2:20" ht="21" customHeight="1">
      <c r="B35" s="20" t="s">
        <v>12</v>
      </c>
      <c r="C35" s="22">
        <v>106339</v>
      </c>
      <c r="D35" s="19">
        <v>16369.055427</v>
      </c>
      <c r="E35" s="19">
        <v>36862</v>
      </c>
      <c r="F35" s="24">
        <f t="shared" si="3"/>
        <v>0.34664610349918656</v>
      </c>
      <c r="G35" s="21">
        <v>2149</v>
      </c>
      <c r="H35" s="21">
        <v>9867.807813</v>
      </c>
      <c r="I35" s="21">
        <v>1847</v>
      </c>
      <c r="J35" s="24">
        <f t="shared" si="4"/>
        <v>0.8594695207073058</v>
      </c>
      <c r="K35" s="56">
        <v>117667</v>
      </c>
      <c r="L35" s="21">
        <v>364976.941225</v>
      </c>
      <c r="M35" s="21">
        <v>45026</v>
      </c>
      <c r="N35" s="23">
        <f t="shared" si="5"/>
        <v>0.38265613978430657</v>
      </c>
      <c r="P35" s="12"/>
      <c r="Q35" s="13"/>
      <c r="R35" s="52"/>
      <c r="S35" s="55"/>
      <c r="T35" s="55"/>
    </row>
    <row r="36" spans="2:20" ht="21" customHeight="1">
      <c r="B36" s="20" t="s">
        <v>13</v>
      </c>
      <c r="C36" s="22">
        <v>2320332</v>
      </c>
      <c r="D36" s="19">
        <v>281898.67775953</v>
      </c>
      <c r="E36" s="19">
        <v>881046</v>
      </c>
      <c r="F36" s="24">
        <f t="shared" si="3"/>
        <v>0.37970686953418736</v>
      </c>
      <c r="G36" s="21">
        <v>33490</v>
      </c>
      <c r="H36" s="21">
        <v>161129.16231499</v>
      </c>
      <c r="I36" s="21">
        <v>30081</v>
      </c>
      <c r="J36" s="24">
        <f t="shared" si="4"/>
        <v>0.8982084204240072</v>
      </c>
      <c r="K36" s="56">
        <v>2644181</v>
      </c>
      <c r="L36" s="21">
        <v>3563725.14858752</v>
      </c>
      <c r="M36" s="21">
        <v>1086704</v>
      </c>
      <c r="N36" s="23">
        <f t="shared" si="5"/>
        <v>0.4109794299255611</v>
      </c>
      <c r="P36" s="12"/>
      <c r="Q36" s="13"/>
      <c r="R36" s="52"/>
      <c r="S36" s="55"/>
      <c r="T36" s="55"/>
    </row>
    <row r="37" spans="2:20" ht="21" customHeight="1">
      <c r="B37" s="20" t="s">
        <v>14</v>
      </c>
      <c r="C37" s="22">
        <v>14278999</v>
      </c>
      <c r="D37" s="19">
        <v>2444912.93466312</v>
      </c>
      <c r="E37" s="19">
        <v>5302828</v>
      </c>
      <c r="F37" s="24">
        <f t="shared" si="3"/>
        <v>0.37137253108568746</v>
      </c>
      <c r="G37" s="21">
        <v>314234</v>
      </c>
      <c r="H37" s="21">
        <v>1582553.72372191</v>
      </c>
      <c r="I37" s="21">
        <v>291393</v>
      </c>
      <c r="J37" s="24">
        <f t="shared" si="4"/>
        <v>0.9273121304505559</v>
      </c>
      <c r="K37" s="56">
        <v>15555598</v>
      </c>
      <c r="L37" s="21">
        <v>88638792.91267897</v>
      </c>
      <c r="M37" s="21">
        <v>6254590</v>
      </c>
      <c r="N37" s="23">
        <f t="shared" si="5"/>
        <v>0.40207968861113536</v>
      </c>
      <c r="P37" s="12"/>
      <c r="Q37" s="13"/>
      <c r="R37" s="52"/>
      <c r="S37" s="55"/>
      <c r="T37" s="55"/>
    </row>
    <row r="38" spans="2:20" ht="21" customHeight="1">
      <c r="B38" s="20" t="s">
        <v>15</v>
      </c>
      <c r="C38" s="22">
        <v>1354625</v>
      </c>
      <c r="D38" s="19">
        <v>175438.55523926</v>
      </c>
      <c r="E38" s="19">
        <v>559107</v>
      </c>
      <c r="F38" s="24">
        <f t="shared" si="3"/>
        <v>0.41273931899972316</v>
      </c>
      <c r="G38" s="21">
        <v>20489</v>
      </c>
      <c r="H38" s="21">
        <v>98457.00541326</v>
      </c>
      <c r="I38" s="21">
        <v>18435</v>
      </c>
      <c r="J38" s="24">
        <f t="shared" si="4"/>
        <v>0.8997510859485578</v>
      </c>
      <c r="K38" s="56">
        <v>1662090</v>
      </c>
      <c r="L38" s="21">
        <v>2606735.74648781</v>
      </c>
      <c r="M38" s="21">
        <v>742400</v>
      </c>
      <c r="N38" s="23">
        <f t="shared" si="5"/>
        <v>0.4466665463362393</v>
      </c>
      <c r="P38" s="12"/>
      <c r="Q38" s="13"/>
      <c r="R38" s="52"/>
      <c r="S38" s="55"/>
      <c r="T38" s="55"/>
    </row>
    <row r="39" spans="2:20" ht="21" customHeight="1">
      <c r="B39" s="20" t="s">
        <v>16</v>
      </c>
      <c r="C39" s="22">
        <v>1235418</v>
      </c>
      <c r="D39" s="19">
        <v>198462.27716554</v>
      </c>
      <c r="E39" s="19">
        <v>454374</v>
      </c>
      <c r="F39" s="24">
        <f t="shared" si="3"/>
        <v>0.3677896873770659</v>
      </c>
      <c r="G39" s="21">
        <v>25052</v>
      </c>
      <c r="H39" s="21">
        <v>116904.97288503</v>
      </c>
      <c r="I39" s="21">
        <v>22131</v>
      </c>
      <c r="J39" s="24">
        <f t="shared" si="4"/>
        <v>0.8834025227526744</v>
      </c>
      <c r="K39" s="56">
        <v>1419756</v>
      </c>
      <c r="L39" s="21">
        <v>2018796.82461325</v>
      </c>
      <c r="M39" s="21">
        <v>587341</v>
      </c>
      <c r="N39" s="23">
        <f t="shared" si="5"/>
        <v>0.41369150755481926</v>
      </c>
      <c r="P39" s="12"/>
      <c r="Q39" s="13"/>
      <c r="R39" s="52"/>
      <c r="S39" s="55"/>
      <c r="T39" s="55"/>
    </row>
    <row r="40" spans="2:20" ht="21" customHeight="1">
      <c r="B40" s="20" t="s">
        <v>17</v>
      </c>
      <c r="C40" s="22">
        <v>968007</v>
      </c>
      <c r="D40" s="19">
        <v>166074.15649116</v>
      </c>
      <c r="E40" s="19">
        <v>423973</v>
      </c>
      <c r="F40" s="24">
        <f t="shared" si="3"/>
        <v>0.4379854691133432</v>
      </c>
      <c r="G40" s="21">
        <v>19862</v>
      </c>
      <c r="H40" s="21">
        <v>96953.09829698</v>
      </c>
      <c r="I40" s="21">
        <v>18276</v>
      </c>
      <c r="J40" s="24">
        <f t="shared" si="4"/>
        <v>0.9201490282952371</v>
      </c>
      <c r="K40" s="56">
        <v>1074856</v>
      </c>
      <c r="L40" s="21">
        <v>1460916.2108124502</v>
      </c>
      <c r="M40" s="21">
        <v>503340</v>
      </c>
      <c r="N40" s="23">
        <f t="shared" si="5"/>
        <v>0.4682859843551136</v>
      </c>
      <c r="P40" s="12"/>
      <c r="Q40" s="13"/>
      <c r="R40" s="52"/>
      <c r="S40" s="55"/>
      <c r="T40" s="55"/>
    </row>
    <row r="41" spans="2:20" ht="21" customHeight="1">
      <c r="B41" s="20" t="s">
        <v>18</v>
      </c>
      <c r="C41" s="22">
        <v>266960</v>
      </c>
      <c r="D41" s="19">
        <v>31083.022014</v>
      </c>
      <c r="E41" s="19">
        <v>90957</v>
      </c>
      <c r="F41" s="24">
        <f t="shared" si="3"/>
        <v>0.3407139646388972</v>
      </c>
      <c r="G41" s="21">
        <v>3777</v>
      </c>
      <c r="H41" s="21">
        <v>15548.504068</v>
      </c>
      <c r="I41" s="21">
        <v>3079</v>
      </c>
      <c r="J41" s="24">
        <f t="shared" si="4"/>
        <v>0.8151972464919248</v>
      </c>
      <c r="K41" s="56">
        <v>352241</v>
      </c>
      <c r="L41" s="21">
        <v>381117.78159300005</v>
      </c>
      <c r="M41" s="21">
        <v>148647</v>
      </c>
      <c r="N41" s="23">
        <f t="shared" si="5"/>
        <v>0.422003684977047</v>
      </c>
      <c r="P41" s="12"/>
      <c r="Q41" s="13"/>
      <c r="R41" s="52"/>
      <c r="S41" s="55"/>
      <c r="T41" s="55"/>
    </row>
    <row r="42" spans="2:20" ht="21" customHeight="1">
      <c r="B42" s="20" t="s">
        <v>19</v>
      </c>
      <c r="C42" s="22">
        <v>405267</v>
      </c>
      <c r="D42" s="19">
        <v>57119.55998513</v>
      </c>
      <c r="E42" s="19">
        <v>154985</v>
      </c>
      <c r="F42" s="24">
        <f t="shared" si="3"/>
        <v>0.38242689387490225</v>
      </c>
      <c r="G42" s="21">
        <v>6199</v>
      </c>
      <c r="H42" s="21">
        <v>30326.29629758</v>
      </c>
      <c r="I42" s="21">
        <v>5612</v>
      </c>
      <c r="J42" s="24">
        <f t="shared" si="4"/>
        <v>0.9053073076302629</v>
      </c>
      <c r="K42" s="56">
        <v>471203</v>
      </c>
      <c r="L42" s="21">
        <v>1427049.73816021</v>
      </c>
      <c r="M42" s="21">
        <v>195580</v>
      </c>
      <c r="N42" s="23">
        <f t="shared" si="5"/>
        <v>0.41506526910906766</v>
      </c>
      <c r="P42" s="12"/>
      <c r="Q42" s="13"/>
      <c r="R42" s="52"/>
      <c r="S42" s="55"/>
      <c r="T42" s="55"/>
    </row>
    <row r="43" spans="2:20" ht="21" customHeight="1">
      <c r="B43" s="20" t="s">
        <v>20</v>
      </c>
      <c r="C43" s="22">
        <v>751492</v>
      </c>
      <c r="D43" s="19">
        <v>110999.375447</v>
      </c>
      <c r="E43" s="19">
        <v>320580</v>
      </c>
      <c r="F43" s="24">
        <f t="shared" si="3"/>
        <v>0.4265913675727752</v>
      </c>
      <c r="G43" s="21">
        <v>12530</v>
      </c>
      <c r="H43" s="21">
        <v>60446.951138</v>
      </c>
      <c r="I43" s="21">
        <v>11153</v>
      </c>
      <c r="J43" s="24">
        <f t="shared" si="4"/>
        <v>0.8901037509976057</v>
      </c>
      <c r="K43" s="56">
        <v>958977</v>
      </c>
      <c r="L43" s="21">
        <v>1640012.472015</v>
      </c>
      <c r="M43" s="21">
        <v>459022</v>
      </c>
      <c r="N43" s="23">
        <f t="shared" si="5"/>
        <v>0.47865798658361985</v>
      </c>
      <c r="P43" s="12"/>
      <c r="Q43" s="13"/>
      <c r="R43" s="52"/>
      <c r="S43" s="55"/>
      <c r="T43" s="55"/>
    </row>
    <row r="44" spans="2:20" ht="21" customHeight="1">
      <c r="B44" s="20" t="s">
        <v>21</v>
      </c>
      <c r="C44" s="22">
        <v>673991</v>
      </c>
      <c r="D44" s="19">
        <v>84453.68256091</v>
      </c>
      <c r="E44" s="19">
        <v>268916</v>
      </c>
      <c r="F44" s="24">
        <f t="shared" si="3"/>
        <v>0.3989904909709477</v>
      </c>
      <c r="G44" s="21">
        <v>9164</v>
      </c>
      <c r="H44" s="21">
        <v>44745.012176</v>
      </c>
      <c r="I44" s="21">
        <v>8258</v>
      </c>
      <c r="J44" s="24">
        <f t="shared" si="4"/>
        <v>0.9011348756001746</v>
      </c>
      <c r="K44" s="56">
        <v>846475</v>
      </c>
      <c r="L44" s="21">
        <v>992223.58989</v>
      </c>
      <c r="M44" s="21">
        <v>387393</v>
      </c>
      <c r="N44" s="23">
        <f t="shared" si="5"/>
        <v>0.45765439026551286</v>
      </c>
      <c r="P44" s="12"/>
      <c r="Q44" s="13"/>
      <c r="R44" s="52"/>
      <c r="S44" s="55"/>
      <c r="T44" s="55"/>
    </row>
    <row r="45" spans="2:20" ht="21" customHeight="1">
      <c r="B45" s="20" t="s">
        <v>22</v>
      </c>
      <c r="C45" s="22">
        <v>195274</v>
      </c>
      <c r="D45" s="19">
        <v>27987.82673045</v>
      </c>
      <c r="E45" s="19">
        <v>72685</v>
      </c>
      <c r="F45" s="24">
        <f t="shared" si="3"/>
        <v>0.37222057211917614</v>
      </c>
      <c r="G45" s="21">
        <v>3464</v>
      </c>
      <c r="H45" s="21">
        <v>14515.624742</v>
      </c>
      <c r="I45" s="21">
        <v>2812</v>
      </c>
      <c r="J45" s="24">
        <f t="shared" si="4"/>
        <v>0.8117782909930716</v>
      </c>
      <c r="K45" s="56">
        <v>268160</v>
      </c>
      <c r="L45" s="21">
        <v>217073.18261085</v>
      </c>
      <c r="M45" s="21">
        <v>123183</v>
      </c>
      <c r="N45" s="23">
        <f t="shared" si="5"/>
        <v>0.4593638126491647</v>
      </c>
      <c r="P45" s="12"/>
      <c r="Q45" s="13"/>
      <c r="R45" s="52"/>
      <c r="S45" s="55"/>
      <c r="T45" s="55"/>
    </row>
    <row r="46" spans="2:20" ht="21" customHeight="1">
      <c r="B46" s="20" t="s">
        <v>23</v>
      </c>
      <c r="C46" s="22">
        <v>942236</v>
      </c>
      <c r="D46" s="19">
        <v>113634.7362129</v>
      </c>
      <c r="E46" s="19">
        <v>360865</v>
      </c>
      <c r="F46" s="24">
        <f t="shared" si="3"/>
        <v>0.38298791385597664</v>
      </c>
      <c r="G46" s="21">
        <v>13047</v>
      </c>
      <c r="H46" s="21">
        <v>62959.19644603</v>
      </c>
      <c r="I46" s="21">
        <v>11623</v>
      </c>
      <c r="J46" s="24">
        <f t="shared" si="4"/>
        <v>0.8908561355100789</v>
      </c>
      <c r="K46" s="56">
        <v>1239238</v>
      </c>
      <c r="L46" s="21">
        <v>1309689.52621033</v>
      </c>
      <c r="M46" s="21">
        <v>527352</v>
      </c>
      <c r="N46" s="23">
        <f t="shared" si="5"/>
        <v>0.42554537546460003</v>
      </c>
      <c r="P46" s="12"/>
      <c r="Q46" s="13"/>
      <c r="R46" s="52"/>
      <c r="S46" s="55"/>
      <c r="T46" s="55"/>
    </row>
    <row r="47" spans="2:20" ht="21" customHeight="1">
      <c r="B47" s="20" t="s">
        <v>24</v>
      </c>
      <c r="C47" s="22">
        <v>2454155</v>
      </c>
      <c r="D47" s="19">
        <v>345454.244476</v>
      </c>
      <c r="E47" s="19">
        <v>952050</v>
      </c>
      <c r="F47" s="24">
        <f t="shared" si="3"/>
        <v>0.38793393245332913</v>
      </c>
      <c r="G47" s="21">
        <v>40912</v>
      </c>
      <c r="H47" s="21">
        <v>188996.653779</v>
      </c>
      <c r="I47" s="21">
        <v>35795</v>
      </c>
      <c r="J47" s="24">
        <f t="shared" si="4"/>
        <v>0.8749266718811107</v>
      </c>
      <c r="K47" s="56">
        <v>2710718</v>
      </c>
      <c r="L47" s="21">
        <v>3441596.179414</v>
      </c>
      <c r="M47" s="21">
        <v>1179504</v>
      </c>
      <c r="N47" s="23">
        <f t="shared" si="5"/>
        <v>0.43512604409606603</v>
      </c>
      <c r="P47" s="12"/>
      <c r="Q47" s="13"/>
      <c r="R47" s="52"/>
      <c r="S47" s="55"/>
      <c r="T47" s="55"/>
    </row>
    <row r="48" spans="2:20" ht="21" customHeight="1">
      <c r="B48" s="20" t="s">
        <v>25</v>
      </c>
      <c r="C48" s="22">
        <v>15328</v>
      </c>
      <c r="D48" s="19">
        <v>2561.25552</v>
      </c>
      <c r="E48" s="19">
        <v>6686</v>
      </c>
      <c r="F48" s="24">
        <f t="shared" si="3"/>
        <v>0.4361951983298539</v>
      </c>
      <c r="G48" s="21">
        <v>238</v>
      </c>
      <c r="H48" s="21">
        <v>1211.181638</v>
      </c>
      <c r="I48" s="21">
        <v>230</v>
      </c>
      <c r="J48" s="24">
        <f t="shared" si="4"/>
        <v>0.9663865546218487</v>
      </c>
      <c r="K48" s="56">
        <v>18588</v>
      </c>
      <c r="L48" s="21">
        <v>114358.597626</v>
      </c>
      <c r="M48" s="21">
        <v>14609</v>
      </c>
      <c r="N48" s="23">
        <f t="shared" si="5"/>
        <v>0.7859371637615666</v>
      </c>
      <c r="P48" s="12"/>
      <c r="Q48" s="13"/>
      <c r="R48" s="52"/>
      <c r="S48" s="55"/>
      <c r="T48" s="55"/>
    </row>
    <row r="49" spans="2:20" ht="21" customHeight="1">
      <c r="B49" s="20" t="s">
        <v>26</v>
      </c>
      <c r="C49" s="22">
        <v>355462</v>
      </c>
      <c r="D49" s="19">
        <v>53555.707483130005</v>
      </c>
      <c r="E49" s="19">
        <v>234792</v>
      </c>
      <c r="F49" s="24">
        <f t="shared" si="3"/>
        <v>0.6605263009829462</v>
      </c>
      <c r="G49" s="21">
        <v>6284</v>
      </c>
      <c r="H49" s="21">
        <v>28852.56801001</v>
      </c>
      <c r="I49" s="21">
        <v>5430</v>
      </c>
      <c r="J49" s="24">
        <f t="shared" si="4"/>
        <v>0.8640992998090389</v>
      </c>
      <c r="K49" s="56">
        <v>385836</v>
      </c>
      <c r="L49" s="21">
        <v>331290.21609178</v>
      </c>
      <c r="M49" s="21">
        <v>32325</v>
      </c>
      <c r="N49" s="23">
        <f t="shared" si="5"/>
        <v>0.08377911858924517</v>
      </c>
      <c r="P49" s="12"/>
      <c r="Q49" s="13"/>
      <c r="R49" s="52"/>
      <c r="S49" s="55"/>
      <c r="T49" s="55"/>
    </row>
    <row r="50" spans="2:20" ht="21" customHeight="1">
      <c r="B50" s="20" t="s">
        <v>27</v>
      </c>
      <c r="C50" s="22">
        <v>1007958</v>
      </c>
      <c r="D50" s="19">
        <v>119744.61694732</v>
      </c>
      <c r="E50" s="19">
        <v>398000</v>
      </c>
      <c r="F50" s="24">
        <f t="shared" si="3"/>
        <v>0.39485772224636345</v>
      </c>
      <c r="G50" s="21">
        <v>13417</v>
      </c>
      <c r="H50" s="21">
        <v>63987.13349604</v>
      </c>
      <c r="I50" s="21">
        <v>11869</v>
      </c>
      <c r="J50" s="24">
        <f t="shared" si="4"/>
        <v>0.8846239844972795</v>
      </c>
      <c r="K50" s="56">
        <v>1188072</v>
      </c>
      <c r="L50" s="21">
        <v>1651148.25780759</v>
      </c>
      <c r="M50" s="21">
        <v>725976</v>
      </c>
      <c r="N50" s="23">
        <f t="shared" si="5"/>
        <v>0.6110538755226956</v>
      </c>
      <c r="P50" s="12"/>
      <c r="Q50" s="13"/>
      <c r="R50" s="52"/>
      <c r="S50" s="55"/>
      <c r="T50" s="55"/>
    </row>
    <row r="51" spans="2:20" ht="21" customHeight="1">
      <c r="B51" s="20" t="s">
        <v>28</v>
      </c>
      <c r="C51" s="22">
        <v>310954</v>
      </c>
      <c r="D51" s="19">
        <v>39460.477439</v>
      </c>
      <c r="E51" s="19">
        <v>130919</v>
      </c>
      <c r="F51" s="24">
        <f t="shared" si="3"/>
        <v>0.421023688391209</v>
      </c>
      <c r="G51" s="21">
        <v>4294</v>
      </c>
      <c r="H51" s="21">
        <v>20314.334043</v>
      </c>
      <c r="I51" s="21">
        <v>3843</v>
      </c>
      <c r="J51" s="24">
        <f t="shared" si="4"/>
        <v>0.8949697251979506</v>
      </c>
      <c r="K51" s="56">
        <v>391097</v>
      </c>
      <c r="L51" s="21">
        <v>758182.005359</v>
      </c>
      <c r="M51" s="21">
        <v>189244</v>
      </c>
      <c r="N51" s="23">
        <f t="shared" si="5"/>
        <v>0.4838799581689453</v>
      </c>
      <c r="P51" s="12"/>
      <c r="Q51" s="13"/>
      <c r="R51" s="52"/>
      <c r="S51" s="55"/>
      <c r="T51" s="55"/>
    </row>
    <row r="52" spans="2:20" ht="21" customHeight="1">
      <c r="B52" s="20" t="s">
        <v>29</v>
      </c>
      <c r="C52" s="22">
        <v>760919</v>
      </c>
      <c r="D52" s="19">
        <v>87020.18268211</v>
      </c>
      <c r="E52" s="19">
        <v>285937</v>
      </c>
      <c r="F52" s="24">
        <f t="shared" si="3"/>
        <v>0.37577849941978053</v>
      </c>
      <c r="G52" s="21">
        <v>9884</v>
      </c>
      <c r="H52" s="21">
        <v>47484.93435018</v>
      </c>
      <c r="I52" s="21">
        <v>8880</v>
      </c>
      <c r="J52" s="24">
        <f t="shared" si="4"/>
        <v>0.8984216916228248</v>
      </c>
      <c r="K52" s="56">
        <v>980122</v>
      </c>
      <c r="L52" s="21">
        <v>1256151.68360115</v>
      </c>
      <c r="M52" s="21">
        <v>425897</v>
      </c>
      <c r="N52" s="23">
        <f t="shared" si="5"/>
        <v>0.43453468037652454</v>
      </c>
      <c r="P52" s="12"/>
      <c r="Q52" s="13"/>
      <c r="R52" s="52"/>
      <c r="S52" s="55"/>
      <c r="T52" s="55"/>
    </row>
    <row r="53" spans="2:20" ht="21" customHeight="1">
      <c r="B53" s="20" t="s">
        <v>30</v>
      </c>
      <c r="C53" s="22">
        <v>1057951</v>
      </c>
      <c r="D53" s="19">
        <v>138874.32763016</v>
      </c>
      <c r="E53" s="19">
        <v>385774</v>
      </c>
      <c r="F53" s="24">
        <f t="shared" si="3"/>
        <v>0.3646425968688531</v>
      </c>
      <c r="G53" s="21">
        <v>15882</v>
      </c>
      <c r="H53" s="21">
        <v>88082.43615699</v>
      </c>
      <c r="I53" s="21">
        <v>13919</v>
      </c>
      <c r="J53" s="24">
        <f t="shared" si="4"/>
        <v>0.876400957058305</v>
      </c>
      <c r="K53" s="56">
        <v>1197434</v>
      </c>
      <c r="L53" s="21">
        <v>2244282.41319746</v>
      </c>
      <c r="M53" s="21">
        <v>479753</v>
      </c>
      <c r="N53" s="23">
        <f t="shared" si="5"/>
        <v>0.40065089182368296</v>
      </c>
      <c r="P53" s="12"/>
      <c r="Q53" s="13"/>
      <c r="R53" s="52"/>
      <c r="S53" s="55"/>
      <c r="T53" s="55"/>
    </row>
    <row r="54" spans="2:20" ht="21" customHeight="1">
      <c r="B54" s="20" t="s">
        <v>31</v>
      </c>
      <c r="C54" s="22">
        <v>1172923</v>
      </c>
      <c r="D54" s="19">
        <v>183640.40093469</v>
      </c>
      <c r="E54" s="19">
        <v>501111</v>
      </c>
      <c r="F54" s="24">
        <f t="shared" si="3"/>
        <v>0.42723264869049377</v>
      </c>
      <c r="G54" s="21">
        <v>22491</v>
      </c>
      <c r="H54" s="21">
        <v>106989.80365199</v>
      </c>
      <c r="I54" s="21">
        <v>20202</v>
      </c>
      <c r="J54" s="24">
        <f t="shared" si="4"/>
        <v>0.8982259570494865</v>
      </c>
      <c r="K54" s="56">
        <v>1439810</v>
      </c>
      <c r="L54" s="21">
        <v>2104153.1334710303</v>
      </c>
      <c r="M54" s="21">
        <v>585530</v>
      </c>
      <c r="N54" s="23">
        <f t="shared" si="5"/>
        <v>0.4066717136288816</v>
      </c>
      <c r="P54" s="12"/>
      <c r="Q54" s="13"/>
      <c r="R54" s="52"/>
      <c r="S54" s="55"/>
      <c r="T54" s="55"/>
    </row>
    <row r="55" spans="2:20" ht="21" customHeight="1">
      <c r="B55" s="20" t="s">
        <v>32</v>
      </c>
      <c r="C55" s="22">
        <v>1112539</v>
      </c>
      <c r="D55" s="19">
        <v>166232.99713605</v>
      </c>
      <c r="E55" s="19">
        <v>416408</v>
      </c>
      <c r="F55" s="24">
        <f t="shared" si="3"/>
        <v>0.37428620479821384</v>
      </c>
      <c r="G55" s="21">
        <v>19301</v>
      </c>
      <c r="H55" s="21">
        <v>93045.415356</v>
      </c>
      <c r="I55" s="21">
        <v>17092</v>
      </c>
      <c r="J55" s="24">
        <f t="shared" si="4"/>
        <v>0.8855499715040671</v>
      </c>
      <c r="K55" s="56">
        <v>1325067</v>
      </c>
      <c r="L55" s="21">
        <v>1775158.13754116</v>
      </c>
      <c r="M55" s="21">
        <v>673823</v>
      </c>
      <c r="N55" s="23">
        <f t="shared" si="5"/>
        <v>0.5085199465385524</v>
      </c>
      <c r="P55" s="12"/>
      <c r="Q55" s="13"/>
      <c r="R55" s="52"/>
      <c r="S55" s="55"/>
      <c r="T55" s="55"/>
    </row>
    <row r="56" spans="2:20" ht="21" customHeight="1">
      <c r="B56" s="20" t="s">
        <v>33</v>
      </c>
      <c r="C56" s="22">
        <v>221154</v>
      </c>
      <c r="D56" s="19">
        <v>29698.34399919</v>
      </c>
      <c r="E56" s="19">
        <v>98801</v>
      </c>
      <c r="F56" s="24">
        <f t="shared" si="3"/>
        <v>0.4467520370420612</v>
      </c>
      <c r="G56" s="21">
        <v>4196</v>
      </c>
      <c r="H56" s="21">
        <v>16559.56487085</v>
      </c>
      <c r="I56" s="21">
        <v>3352</v>
      </c>
      <c r="J56" s="24">
        <f t="shared" si="4"/>
        <v>0.7988560533841754</v>
      </c>
      <c r="K56" s="56">
        <v>288365</v>
      </c>
      <c r="L56" s="21">
        <v>556984.4658193999</v>
      </c>
      <c r="M56" s="21">
        <v>128730</v>
      </c>
      <c r="N56" s="23">
        <f t="shared" si="5"/>
        <v>0.4464133996844277</v>
      </c>
      <c r="P56" s="12"/>
      <c r="Q56" s="13"/>
      <c r="R56" s="52"/>
      <c r="S56" s="55"/>
      <c r="T56" s="55"/>
    </row>
    <row r="57" spans="2:20" ht="21" customHeight="1">
      <c r="B57" s="20" t="s">
        <v>34</v>
      </c>
      <c r="C57" s="22">
        <v>574954</v>
      </c>
      <c r="D57" s="19">
        <v>100817.59035741</v>
      </c>
      <c r="E57" s="19">
        <v>235853</v>
      </c>
      <c r="F57" s="24">
        <f t="shared" si="3"/>
        <v>0.41021194739057387</v>
      </c>
      <c r="G57" s="21">
        <v>12816</v>
      </c>
      <c r="H57" s="21">
        <v>63023.16707577</v>
      </c>
      <c r="I57" s="21">
        <v>11628</v>
      </c>
      <c r="J57" s="24">
        <f t="shared" si="4"/>
        <v>0.9073033707865169</v>
      </c>
      <c r="K57" s="56">
        <v>649846</v>
      </c>
      <c r="L57" s="21">
        <v>878984.56750785</v>
      </c>
      <c r="M57" s="21">
        <v>304578</v>
      </c>
      <c r="N57" s="23">
        <f t="shared" si="5"/>
        <v>0.4686925825503273</v>
      </c>
      <c r="P57" s="12"/>
      <c r="Q57" s="13"/>
      <c r="R57" s="52"/>
      <c r="S57" s="55"/>
      <c r="T57" s="55"/>
    </row>
    <row r="58" spans="2:20" ht="21" customHeight="1">
      <c r="B58" s="20" t="s">
        <v>35</v>
      </c>
      <c r="C58" s="22">
        <v>1495901</v>
      </c>
      <c r="D58" s="19">
        <v>270331.70181182</v>
      </c>
      <c r="E58" s="19">
        <v>656511</v>
      </c>
      <c r="F58" s="24">
        <f t="shared" si="3"/>
        <v>0.43887329442255874</v>
      </c>
      <c r="G58" s="21">
        <v>31303</v>
      </c>
      <c r="H58" s="21">
        <v>164926.11779096</v>
      </c>
      <c r="I58" s="21">
        <v>28594</v>
      </c>
      <c r="J58" s="24">
        <f t="shared" si="4"/>
        <v>0.9134587739194326</v>
      </c>
      <c r="K58" s="56">
        <v>1638543</v>
      </c>
      <c r="L58" s="21">
        <v>2344414.01627148</v>
      </c>
      <c r="M58" s="21">
        <v>527857</v>
      </c>
      <c r="N58" s="23">
        <f t="shared" si="5"/>
        <v>0.32215022736663</v>
      </c>
      <c r="P58" s="12"/>
      <c r="Q58" s="13"/>
      <c r="R58" s="52"/>
      <c r="S58" s="55"/>
      <c r="T58" s="55"/>
    </row>
    <row r="59" spans="2:20" ht="21" customHeight="1">
      <c r="B59" s="20" t="s">
        <v>36</v>
      </c>
      <c r="C59" s="22">
        <v>2166300</v>
      </c>
      <c r="D59" s="19">
        <v>339072.115256</v>
      </c>
      <c r="E59" s="19">
        <v>838508</v>
      </c>
      <c r="F59" s="24">
        <f t="shared" si="3"/>
        <v>0.387069196325532</v>
      </c>
      <c r="G59" s="21">
        <v>43102</v>
      </c>
      <c r="H59" s="21">
        <v>206055.116875</v>
      </c>
      <c r="I59" s="21">
        <v>38632</v>
      </c>
      <c r="J59" s="24">
        <f t="shared" si="4"/>
        <v>0.8962925154285184</v>
      </c>
      <c r="K59" s="56">
        <v>2467805</v>
      </c>
      <c r="L59" s="21">
        <v>4733585.205974</v>
      </c>
      <c r="M59" s="21">
        <v>1300368</v>
      </c>
      <c r="N59" s="23">
        <f t="shared" si="5"/>
        <v>0.5269330437372483</v>
      </c>
      <c r="P59" s="12"/>
      <c r="Q59" s="13"/>
      <c r="R59" s="52"/>
      <c r="S59" s="55"/>
      <c r="T59" s="55"/>
    </row>
    <row r="60" spans="2:20" ht="21" customHeight="1">
      <c r="B60" s="20" t="s">
        <v>37</v>
      </c>
      <c r="C60" s="22">
        <v>435405</v>
      </c>
      <c r="D60" s="19">
        <v>57090.5220027616</v>
      </c>
      <c r="E60" s="19">
        <v>174525</v>
      </c>
      <c r="F60" s="24">
        <f t="shared" si="3"/>
        <v>0.400833706549075</v>
      </c>
      <c r="G60" s="21">
        <v>6452</v>
      </c>
      <c r="H60" s="21">
        <v>29687.455230386</v>
      </c>
      <c r="I60" s="21">
        <v>5796</v>
      </c>
      <c r="J60" s="24">
        <f t="shared" si="4"/>
        <v>0.898326100433974</v>
      </c>
      <c r="K60" s="56">
        <v>591725</v>
      </c>
      <c r="L60" s="21">
        <v>649021.3813047316</v>
      </c>
      <c r="M60" s="21">
        <v>271076</v>
      </c>
      <c r="N60" s="23">
        <f t="shared" si="5"/>
        <v>0.4581114538003295</v>
      </c>
      <c r="P60" s="12"/>
      <c r="Q60" s="13"/>
      <c r="R60" s="52"/>
      <c r="S60" s="55"/>
      <c r="T60" s="55"/>
    </row>
    <row r="61" spans="2:20" ht="21" customHeight="1">
      <c r="B61" s="20" t="s">
        <v>38</v>
      </c>
      <c r="C61" s="22">
        <v>1511216</v>
      </c>
      <c r="D61" s="19">
        <v>208358.04981007002</v>
      </c>
      <c r="E61" s="19">
        <v>593396</v>
      </c>
      <c r="F61" s="24">
        <f t="shared" si="3"/>
        <v>0.3926612740997978</v>
      </c>
      <c r="G61" s="21">
        <v>24888</v>
      </c>
      <c r="H61" s="21">
        <v>118251.13391969</v>
      </c>
      <c r="I61" s="21">
        <v>21982</v>
      </c>
      <c r="J61" s="24">
        <f t="shared" si="4"/>
        <v>0.8832369013179042</v>
      </c>
      <c r="K61" s="56">
        <v>1736043</v>
      </c>
      <c r="L61" s="21">
        <v>2180592.0248741102</v>
      </c>
      <c r="M61" s="21">
        <v>675631</v>
      </c>
      <c r="N61" s="23">
        <f t="shared" si="5"/>
        <v>0.3891787242597102</v>
      </c>
      <c r="P61" s="12"/>
      <c r="Q61" s="13"/>
      <c r="R61" s="52"/>
      <c r="S61" s="55"/>
      <c r="T61" s="55"/>
    </row>
    <row r="62" spans="2:20" ht="21" customHeight="1">
      <c r="B62" s="20" t="s">
        <v>39</v>
      </c>
      <c r="C62" s="22">
        <v>5152695</v>
      </c>
      <c r="D62" s="19">
        <v>780058.14495</v>
      </c>
      <c r="E62" s="19">
        <v>1913204</v>
      </c>
      <c r="F62" s="24">
        <f t="shared" si="3"/>
        <v>0.37130161983195203</v>
      </c>
      <c r="G62" s="21">
        <v>97223</v>
      </c>
      <c r="H62" s="21">
        <v>466222.350809</v>
      </c>
      <c r="I62" s="21">
        <v>85859</v>
      </c>
      <c r="J62" s="24">
        <f t="shared" si="4"/>
        <v>0.8831140779445193</v>
      </c>
      <c r="K62" s="56">
        <v>5700810</v>
      </c>
      <c r="L62" s="21">
        <v>11050956.856599</v>
      </c>
      <c r="M62" s="21">
        <v>2368620</v>
      </c>
      <c r="N62" s="23">
        <f t="shared" si="5"/>
        <v>0.4154883253432407</v>
      </c>
      <c r="P62" s="12"/>
      <c r="Q62" s="13"/>
      <c r="R62" s="52"/>
      <c r="S62" s="55"/>
      <c r="T62" s="55"/>
    </row>
    <row r="63" spans="2:20" ht="21" customHeight="1">
      <c r="B63" s="20" t="s">
        <v>40</v>
      </c>
      <c r="C63" s="22">
        <v>10529</v>
      </c>
      <c r="D63" s="19">
        <v>1994.076474</v>
      </c>
      <c r="E63" s="19">
        <v>4342</v>
      </c>
      <c r="F63" s="24">
        <f t="shared" si="3"/>
        <v>0.41238484186532437</v>
      </c>
      <c r="G63" s="21">
        <v>165</v>
      </c>
      <c r="H63" s="21">
        <v>822.508396</v>
      </c>
      <c r="I63" s="21">
        <v>151</v>
      </c>
      <c r="J63" s="24">
        <f t="shared" si="4"/>
        <v>0.9151515151515152</v>
      </c>
      <c r="K63" s="56">
        <v>12486</v>
      </c>
      <c r="L63" s="21">
        <v>49868.860293</v>
      </c>
      <c r="M63" s="21">
        <v>5806</v>
      </c>
      <c r="N63" s="23">
        <f t="shared" si="5"/>
        <v>0.46500080089700463</v>
      </c>
      <c r="P63" s="12"/>
      <c r="Q63" s="13"/>
      <c r="R63" s="52"/>
      <c r="S63" s="55"/>
      <c r="T63" s="55"/>
    </row>
    <row r="64" spans="2:20" ht="21" customHeight="1">
      <c r="B64" s="20" t="s">
        <v>41</v>
      </c>
      <c r="C64" s="22">
        <v>24405</v>
      </c>
      <c r="D64" s="19">
        <v>4287.83636</v>
      </c>
      <c r="E64" s="19">
        <v>10259</v>
      </c>
      <c r="F64" s="24">
        <f t="shared" si="3"/>
        <v>0.42036467936898175</v>
      </c>
      <c r="G64" s="21">
        <v>359</v>
      </c>
      <c r="H64" s="21">
        <v>1894.843034</v>
      </c>
      <c r="I64" s="21">
        <v>345</v>
      </c>
      <c r="J64" s="24">
        <f t="shared" si="4"/>
        <v>0.9610027855153204</v>
      </c>
      <c r="K64" s="56">
        <v>29219</v>
      </c>
      <c r="L64" s="21">
        <v>59402.178379</v>
      </c>
      <c r="M64" s="21">
        <v>13388</v>
      </c>
      <c r="N64" s="23">
        <f t="shared" si="5"/>
        <v>0.4581950100961703</v>
      </c>
      <c r="P64" s="12"/>
      <c r="Q64" s="13"/>
      <c r="R64" s="52"/>
      <c r="S64" s="55"/>
      <c r="T64" s="55"/>
    </row>
    <row r="65" spans="2:14" ht="21" customHeight="1">
      <c r="B65" s="31" t="s">
        <v>6</v>
      </c>
      <c r="C65" s="29">
        <f>SUM(C32:C64)</f>
        <v>51079216</v>
      </c>
      <c r="D65" s="27">
        <f>SUM(D32:D64)</f>
        <v>8083518.514387942</v>
      </c>
      <c r="E65" s="27">
        <f>SUM(E32:E64)</f>
        <v>20609633</v>
      </c>
      <c r="F65" s="32">
        <f>E65/C65</f>
        <v>0.40348373788665826</v>
      </c>
      <c r="G65" s="27">
        <f>SUM(G32:G64)</f>
        <v>985524</v>
      </c>
      <c r="H65" s="27">
        <f>SUM(H32:H64)</f>
        <v>4847008.810696346</v>
      </c>
      <c r="I65" s="27">
        <f>SUM(I32:I64)</f>
        <v>894443</v>
      </c>
      <c r="J65" s="33">
        <f>I65/G65</f>
        <v>0.9075811446499528</v>
      </c>
      <c r="K65" s="29">
        <f>SUM(K32:K64)</f>
        <v>58046320</v>
      </c>
      <c r="L65" s="27">
        <f>SUM(L32:L64)</f>
        <v>162719332.08396587</v>
      </c>
      <c r="M65" s="27">
        <f>SUM(M32:M64)</f>
        <v>25506991</v>
      </c>
      <c r="N65" s="28">
        <f>M65/K65</f>
        <v>0.43942477318114226</v>
      </c>
    </row>
    <row r="66" spans="2:14" s="36" customFormat="1" ht="21" customHeight="1">
      <c r="B66" s="71" t="s">
        <v>51</v>
      </c>
      <c r="C66" s="71"/>
      <c r="D66" s="71"/>
      <c r="E66" s="71"/>
      <c r="F66" s="71"/>
      <c r="G66" s="71"/>
      <c r="H66" s="71"/>
      <c r="I66" s="39"/>
      <c r="J66" s="40"/>
      <c r="K66" s="39"/>
      <c r="L66" s="39"/>
      <c r="M66" s="39"/>
      <c r="N66" s="41"/>
    </row>
    <row r="67" spans="2:12" s="37" customFormat="1" ht="21" customHeight="1">
      <c r="B67" s="42" t="s">
        <v>58</v>
      </c>
      <c r="C67" s="43"/>
      <c r="D67" s="43"/>
      <c r="E67" s="43"/>
      <c r="F67" s="43"/>
      <c r="G67" s="43"/>
      <c r="H67" s="43"/>
      <c r="I67" s="38"/>
      <c r="J67" s="38"/>
      <c r="K67" s="38"/>
      <c r="L67" s="38"/>
    </row>
    <row r="68" spans="2:12" ht="14.25">
      <c r="B68" s="70" t="s">
        <v>55</v>
      </c>
      <c r="C68" s="70"/>
      <c r="D68" s="70"/>
      <c r="E68" s="70"/>
      <c r="F68" s="70"/>
      <c r="G68" s="70"/>
      <c r="H68" s="70"/>
      <c r="I68" s="14"/>
      <c r="J68" s="14"/>
      <c r="K68" s="14"/>
      <c r="L68" s="14"/>
    </row>
    <row r="69" spans="8:12" ht="13.5">
      <c r="H69" s="15"/>
      <c r="I69" s="15"/>
      <c r="J69" s="15"/>
      <c r="K69" s="15"/>
      <c r="L69" s="15"/>
    </row>
    <row r="70" spans="8:11" ht="13.5">
      <c r="H70" s="15"/>
      <c r="I70" s="15"/>
      <c r="J70" s="15"/>
      <c r="K70" s="15"/>
    </row>
    <row r="71" spans="8:11" ht="21" customHeight="1">
      <c r="H71" s="15"/>
      <c r="I71" s="15"/>
      <c r="J71" s="15"/>
      <c r="K71" s="15"/>
    </row>
    <row r="72" spans="2:11" ht="15">
      <c r="B72" s="2"/>
      <c r="C72" s="16"/>
      <c r="D72" s="17"/>
      <c r="E72" s="17"/>
      <c r="F72" s="16"/>
      <c r="G72" s="17"/>
      <c r="H72" s="17"/>
      <c r="I72" s="16"/>
      <c r="J72" s="17"/>
      <c r="K72" s="18"/>
    </row>
    <row r="73" spans="2:11" ht="13.5">
      <c r="B73" s="2"/>
      <c r="C73" s="2"/>
      <c r="D73" s="2"/>
      <c r="E73" s="18"/>
      <c r="F73" s="2"/>
      <c r="G73" s="2"/>
      <c r="H73" s="2"/>
      <c r="I73" s="2"/>
      <c r="J73" s="2"/>
      <c r="K73" s="2"/>
    </row>
    <row r="74" spans="2:11" ht="13.5">
      <c r="B74" s="2"/>
      <c r="C74" s="18"/>
      <c r="D74" s="18"/>
      <c r="E74" s="18"/>
      <c r="F74" s="18"/>
      <c r="G74" s="18"/>
      <c r="H74" s="2"/>
      <c r="I74" s="2"/>
      <c r="J74" s="2"/>
      <c r="K74" s="2"/>
    </row>
    <row r="75" spans="2:11" ht="13.5" customHeight="1">
      <c r="B75" s="2"/>
      <c r="C75" s="18"/>
      <c r="D75" s="18"/>
      <c r="E75" s="18"/>
      <c r="F75" s="18"/>
      <c r="G75" s="18"/>
      <c r="H75" s="2"/>
      <c r="I75" s="2"/>
      <c r="J75" s="2"/>
      <c r="K75" s="2"/>
    </row>
    <row r="76" spans="2:11" ht="21" customHeight="1">
      <c r="B76" s="2"/>
      <c r="C76" s="18"/>
      <c r="D76" s="18"/>
      <c r="E76" s="18"/>
      <c r="F76" s="18"/>
      <c r="G76" s="18"/>
      <c r="H76" s="2"/>
      <c r="I76" s="2"/>
      <c r="J76" s="2"/>
      <c r="K76" s="2"/>
    </row>
    <row r="77" ht="21" customHeight="1"/>
    <row r="78" ht="21" customHeight="1"/>
    <row r="79" ht="21" customHeight="1"/>
  </sheetData>
  <sheetProtection/>
  <mergeCells count="19">
    <mergeCell ref="B3:N3"/>
    <mergeCell ref="B4:N4"/>
    <mergeCell ref="G9:J9"/>
    <mergeCell ref="C9:F9"/>
    <mergeCell ref="B28:N28"/>
    <mergeCell ref="B29:N29"/>
    <mergeCell ref="B7:N7"/>
    <mergeCell ref="B8:N8"/>
    <mergeCell ref="B18:N18"/>
    <mergeCell ref="B19:N19"/>
    <mergeCell ref="K9:N9"/>
    <mergeCell ref="K30:N30"/>
    <mergeCell ref="B68:H68"/>
    <mergeCell ref="B66:H66"/>
    <mergeCell ref="C30:F30"/>
    <mergeCell ref="G30:J30"/>
    <mergeCell ref="C20:F20"/>
    <mergeCell ref="G20:J20"/>
    <mergeCell ref="K20:N20"/>
  </mergeCells>
  <printOptions/>
  <pageMargins left="0.75" right="0.75" top="1" bottom="1" header="0" footer="0"/>
  <pageSetup horizontalDpi="600" verticalDpi="600" orientation="portrait" r:id="rId2"/>
  <ignoredErrors>
    <ignoredError sqref="F16 J1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Calderon Ardila</dc:creator>
  <cp:keywords/>
  <dc:description/>
  <cp:lastModifiedBy>Michael Ernesto Bryan Newball</cp:lastModifiedBy>
  <dcterms:created xsi:type="dcterms:W3CDTF">2016-05-25T22:21:07Z</dcterms:created>
  <dcterms:modified xsi:type="dcterms:W3CDTF">2018-01-09T19:37:05Z</dcterms:modified>
  <cp:category/>
  <cp:version/>
  <cp:contentType/>
  <cp:contentStatus/>
</cp:coreProperties>
</file>