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1"/>
  </bookViews>
  <sheets>
    <sheet name="Número" sheetId="1" r:id="rId1"/>
    <sheet name="Monto" sheetId="2" r:id="rId2"/>
  </sheets>
  <definedNames/>
  <calcPr fullCalcOnLoad="1"/>
</workbook>
</file>

<file path=xl/sharedStrings.xml><?xml version="1.0" encoding="utf-8"?>
<sst xmlns="http://schemas.openxmlformats.org/spreadsheetml/2006/main" count="252" uniqueCount="27">
  <si>
    <t>RECAUDOS</t>
  </si>
  <si>
    <t>TRANSF.</t>
  </si>
  <si>
    <t>DEPÓSITOS</t>
  </si>
  <si>
    <t>RETIROS</t>
  </si>
  <si>
    <t>PAGOS OBLIG.</t>
  </si>
  <si>
    <t>TOTAL</t>
  </si>
  <si>
    <t>BOGOTA</t>
  </si>
  <si>
    <t>POPULAR</t>
  </si>
  <si>
    <t>BANCOLOMBIA</t>
  </si>
  <si>
    <t>CITIBANK</t>
  </si>
  <si>
    <t>BBVA</t>
  </si>
  <si>
    <t>BCSC</t>
  </si>
  <si>
    <t>BANCO AGRARIO</t>
  </si>
  <si>
    <t>AV VILLAS</t>
  </si>
  <si>
    <t>CMR FALABELLA</t>
  </si>
  <si>
    <t>TOTAL NACIONAL</t>
  </si>
  <si>
    <t>BANCO DE OCCIDENTE</t>
  </si>
  <si>
    <t>HSBC</t>
  </si>
  <si>
    <t>APERTURA
C. AHORROS</t>
  </si>
  <si>
    <t>TRÁMITE
CRÉDITOS</t>
  </si>
  <si>
    <t>BANCO DE OOCIDENTE</t>
  </si>
  <si>
    <t>Fuente: Superintendencia Financiera de Colombia - Forrmato 398</t>
  </si>
  <si>
    <t>NUMERO DE OPERACIONES A TRAVES DE CORRESPONSALES NO BANCARIOS POR ENTIDAD</t>
  </si>
  <si>
    <t>FECHA DE CORTE:</t>
  </si>
  <si>
    <t>JUNIO DE 2007 - DICIEMBRE DE 2007</t>
  </si>
  <si>
    <t>MONTO DE OPERACIONES A TRAVES DE CORRESPONSALES NO BANCARIOS POR ENTIDAD</t>
  </si>
  <si>
    <t>(MILLONES DE PESOS)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</si>
</sst>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_ * #,##0.0_ ;_ * \-#,##0.0_ ;_ * &quot;-&quot;??_ ;_ @_ "/>
    <numFmt numFmtId="174" formatCode="_ * #,##0_ ;_ * \-#,##0_ ;_ * &quot;-&quot;??_ ;_ @_ 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color indexed="18"/>
      <name val="Trebuchet MS"/>
      <family val="2"/>
    </font>
    <font>
      <b/>
      <sz val="10"/>
      <color indexed="18"/>
      <name val="Trebuchet MS"/>
      <family val="2"/>
    </font>
    <font>
      <sz val="10"/>
      <color indexed="6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17" fontId="7" fillId="33" borderId="12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indent="1"/>
    </xf>
    <xf numFmtId="3" fontId="8" fillId="0" borderId="16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0" fontId="8" fillId="0" borderId="18" xfId="0" applyFont="1" applyBorder="1" applyAlignment="1">
      <alignment horizontal="left" indent="1"/>
    </xf>
    <xf numFmtId="3" fontId="8" fillId="0" borderId="19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 indent="1"/>
    </xf>
    <xf numFmtId="3" fontId="8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 horizontal="left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0" fontId="7" fillId="33" borderId="25" xfId="0" applyFont="1" applyFill="1" applyBorder="1" applyAlignment="1">
      <alignment horizontal="left"/>
    </xf>
    <xf numFmtId="3" fontId="7" fillId="33" borderId="26" xfId="0" applyNumberFormat="1" applyFont="1" applyFill="1" applyBorder="1" applyAlignment="1">
      <alignment horizontal="right"/>
    </xf>
    <xf numFmtId="3" fontId="7" fillId="33" borderId="27" xfId="0" applyNumberFormat="1" applyFont="1" applyFill="1" applyBorder="1" applyAlignment="1">
      <alignment horizontal="right"/>
    </xf>
    <xf numFmtId="0" fontId="8" fillId="0" borderId="28" xfId="0" applyFont="1" applyBorder="1" applyAlignment="1">
      <alignment horizontal="left" indent="1"/>
    </xf>
    <xf numFmtId="3" fontId="8" fillId="0" borderId="29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0" fontId="7" fillId="33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0</xdr:rowOff>
    </xdr:from>
    <xdr:to>
      <xdr:col>1</xdr:col>
      <xdr:colOff>1152525</xdr:colOff>
      <xdr:row>4</xdr:row>
      <xdr:rowOff>28575</xdr:rowOff>
    </xdr:to>
    <xdr:pic>
      <xdr:nvPicPr>
        <xdr:cNvPr id="1" name="Picture 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192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123825</xdr:rowOff>
    </xdr:from>
    <xdr:to>
      <xdr:col>1</xdr:col>
      <xdr:colOff>609600</xdr:colOff>
      <xdr:row>3</xdr:row>
      <xdr:rowOff>219075</xdr:rowOff>
    </xdr:to>
    <xdr:pic>
      <xdr:nvPicPr>
        <xdr:cNvPr id="1" name="Picture 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382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3"/>
  <sheetViews>
    <sheetView showGridLines="0" zoomScalePageLayoutView="0" workbookViewId="0" topLeftCell="A1">
      <pane ySplit="4" topLeftCell="A65" activePane="bottomLeft" state="frozen"/>
      <selection pane="topLeft" activeCell="A1" sqref="A1"/>
      <selection pane="bottomLeft" activeCell="K86" sqref="K86"/>
    </sheetView>
  </sheetViews>
  <sheetFormatPr defaultColWidth="11.421875" defaultRowHeight="12.75"/>
  <cols>
    <col min="1" max="1" width="5.57421875" style="0" customWidth="1"/>
    <col min="2" max="2" width="22.7109375" style="0" customWidth="1"/>
    <col min="3" max="3" width="14.421875" style="0" customWidth="1"/>
    <col min="4" max="4" width="8.28125" style="0" bestFit="1" customWidth="1"/>
    <col min="5" max="10" width="14.421875" style="0" customWidth="1"/>
  </cols>
  <sheetData>
    <row r="1" spans="2:8" ht="12.75">
      <c r="B1" s="2"/>
      <c r="C1" s="3"/>
      <c r="D1" s="3"/>
      <c r="E1" s="3"/>
      <c r="F1" s="3"/>
      <c r="G1" s="3"/>
      <c r="H1" s="3"/>
    </row>
    <row r="2" spans="2:10" ht="18">
      <c r="B2" s="30" t="s">
        <v>22</v>
      </c>
      <c r="C2" s="30"/>
      <c r="D2" s="30"/>
      <c r="E2" s="30"/>
      <c r="F2" s="30"/>
      <c r="G2" s="30"/>
      <c r="H2" s="30"/>
      <c r="I2" s="30"/>
      <c r="J2" s="30"/>
    </row>
    <row r="3" spans="2:10" ht="18">
      <c r="B3" s="6"/>
      <c r="C3" s="31" t="s">
        <v>23</v>
      </c>
      <c r="D3" s="31"/>
      <c r="E3" s="32" t="s">
        <v>24</v>
      </c>
      <c r="F3" s="32"/>
      <c r="G3" s="32"/>
      <c r="H3" s="32"/>
      <c r="I3" s="6"/>
      <c r="J3" s="6"/>
    </row>
    <row r="4" spans="2:10" ht="18">
      <c r="B4" s="6"/>
      <c r="C4" s="6"/>
      <c r="D4" s="6"/>
      <c r="E4" s="6"/>
      <c r="F4" s="6"/>
      <c r="G4" s="6"/>
      <c r="H4" s="6"/>
      <c r="I4" s="6"/>
      <c r="J4" s="6"/>
    </row>
    <row r="5" ht="13.5" thickBot="1"/>
    <row r="6" spans="2:10" ht="30.75" thickBot="1">
      <c r="B6" s="9">
        <v>39234</v>
      </c>
      <c r="C6" s="10" t="s">
        <v>0</v>
      </c>
      <c r="D6" s="10" t="s">
        <v>1</v>
      </c>
      <c r="E6" s="10" t="s">
        <v>2</v>
      </c>
      <c r="F6" s="10" t="s">
        <v>3</v>
      </c>
      <c r="G6" s="11" t="s">
        <v>18</v>
      </c>
      <c r="H6" s="11" t="s">
        <v>19</v>
      </c>
      <c r="I6" s="10" t="s">
        <v>4</v>
      </c>
      <c r="J6" s="29" t="s">
        <v>5</v>
      </c>
    </row>
    <row r="7" spans="2:10" ht="15">
      <c r="B7" s="13" t="s">
        <v>6</v>
      </c>
      <c r="C7" s="14">
        <v>20</v>
      </c>
      <c r="D7" s="14">
        <v>0</v>
      </c>
      <c r="E7" s="14">
        <v>0</v>
      </c>
      <c r="F7" s="14">
        <v>0</v>
      </c>
      <c r="G7" s="14"/>
      <c r="H7" s="14"/>
      <c r="I7" s="14">
        <v>1</v>
      </c>
      <c r="J7" s="15">
        <f aca="true" t="shared" si="0" ref="J7:J15">SUM(C7:I7)</f>
        <v>21</v>
      </c>
    </row>
    <row r="8" spans="2:10" ht="15">
      <c r="B8" s="16" t="s">
        <v>7</v>
      </c>
      <c r="C8" s="7">
        <v>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17">
        <f t="shared" si="0"/>
        <v>8</v>
      </c>
    </row>
    <row r="9" spans="2:10" ht="15">
      <c r="B9" s="16" t="s">
        <v>8</v>
      </c>
      <c r="C9" s="7">
        <v>150070</v>
      </c>
      <c r="D9" s="7">
        <v>668</v>
      </c>
      <c r="E9" s="7">
        <v>14501</v>
      </c>
      <c r="F9" s="7">
        <v>15900</v>
      </c>
      <c r="G9" s="7">
        <v>0</v>
      </c>
      <c r="H9" s="7">
        <v>0</v>
      </c>
      <c r="I9" s="7">
        <v>2032</v>
      </c>
      <c r="J9" s="17">
        <f t="shared" si="0"/>
        <v>183171</v>
      </c>
    </row>
    <row r="10" spans="2:10" ht="15">
      <c r="B10" s="16" t="s">
        <v>9</v>
      </c>
      <c r="C10" s="7">
        <v>41398</v>
      </c>
      <c r="D10" s="7">
        <v>0</v>
      </c>
      <c r="E10" s="7">
        <v>9779</v>
      </c>
      <c r="F10" s="7">
        <v>0</v>
      </c>
      <c r="G10" s="7">
        <v>0</v>
      </c>
      <c r="H10" s="7">
        <v>0</v>
      </c>
      <c r="I10" s="7">
        <v>12609</v>
      </c>
      <c r="J10" s="17">
        <f t="shared" si="0"/>
        <v>63786</v>
      </c>
    </row>
    <row r="11" spans="2:10" ht="15">
      <c r="B11" s="16" t="s">
        <v>10</v>
      </c>
      <c r="C11" s="7">
        <v>61</v>
      </c>
      <c r="D11" s="7">
        <v>0</v>
      </c>
      <c r="E11" s="7">
        <v>997</v>
      </c>
      <c r="F11" s="7">
        <v>819</v>
      </c>
      <c r="G11" s="7">
        <v>0</v>
      </c>
      <c r="H11" s="7">
        <v>0</v>
      </c>
      <c r="I11" s="7">
        <v>388</v>
      </c>
      <c r="J11" s="17">
        <f t="shared" si="0"/>
        <v>2265</v>
      </c>
    </row>
    <row r="12" spans="2:10" ht="15">
      <c r="B12" s="16" t="s">
        <v>11</v>
      </c>
      <c r="C12" s="7">
        <v>3726</v>
      </c>
      <c r="D12" s="7">
        <v>0</v>
      </c>
      <c r="E12" s="7">
        <v>113</v>
      </c>
      <c r="F12" s="7">
        <v>58</v>
      </c>
      <c r="G12" s="7">
        <v>0</v>
      </c>
      <c r="H12" s="7">
        <v>2</v>
      </c>
      <c r="I12" s="7">
        <v>0</v>
      </c>
      <c r="J12" s="17">
        <f t="shared" si="0"/>
        <v>3899</v>
      </c>
    </row>
    <row r="13" spans="2:10" ht="15">
      <c r="B13" s="16" t="s">
        <v>12</v>
      </c>
      <c r="C13" s="7">
        <v>1148</v>
      </c>
      <c r="D13" s="7">
        <v>55</v>
      </c>
      <c r="E13" s="7">
        <v>4201</v>
      </c>
      <c r="F13" s="7">
        <v>3042</v>
      </c>
      <c r="G13" s="7">
        <v>314</v>
      </c>
      <c r="H13" s="7">
        <v>96</v>
      </c>
      <c r="I13" s="7">
        <v>0</v>
      </c>
      <c r="J13" s="17">
        <f t="shared" si="0"/>
        <v>8856</v>
      </c>
    </row>
    <row r="14" spans="2:10" ht="15.75" thickBot="1">
      <c r="B14" s="18" t="s">
        <v>13</v>
      </c>
      <c r="C14" s="8">
        <v>25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3</v>
      </c>
      <c r="J14" s="19">
        <f t="shared" si="0"/>
        <v>28</v>
      </c>
    </row>
    <row r="15" spans="2:10" ht="14.25" hidden="1" thickBot="1">
      <c r="B15" s="20" t="s">
        <v>14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2">
        <f t="shared" si="0"/>
        <v>0</v>
      </c>
    </row>
    <row r="16" spans="2:10" ht="15.75" thickBot="1">
      <c r="B16" s="23" t="s">
        <v>15</v>
      </c>
      <c r="C16" s="24">
        <f aca="true" t="shared" si="1" ref="C16:J16">SUM(C7:C15)</f>
        <v>196455</v>
      </c>
      <c r="D16" s="24">
        <f t="shared" si="1"/>
        <v>723</v>
      </c>
      <c r="E16" s="24">
        <f t="shared" si="1"/>
        <v>29591</v>
      </c>
      <c r="F16" s="24">
        <f t="shared" si="1"/>
        <v>19819</v>
      </c>
      <c r="G16" s="24">
        <f t="shared" si="1"/>
        <v>314</v>
      </c>
      <c r="H16" s="24">
        <f t="shared" si="1"/>
        <v>98</v>
      </c>
      <c r="I16" s="24">
        <f t="shared" si="1"/>
        <v>15034</v>
      </c>
      <c r="J16" s="25">
        <f t="shared" si="1"/>
        <v>262034</v>
      </c>
    </row>
    <row r="17" spans="2:10" ht="14.25" thickBot="1">
      <c r="B17" s="1"/>
      <c r="C17" s="1"/>
      <c r="D17" s="1"/>
      <c r="E17" s="1"/>
      <c r="F17" s="1"/>
      <c r="G17" s="1"/>
      <c r="H17" s="1"/>
      <c r="I17" s="1"/>
      <c r="J17" s="1"/>
    </row>
    <row r="18" spans="2:10" ht="30.75" thickBot="1">
      <c r="B18" s="9">
        <v>39264</v>
      </c>
      <c r="C18" s="10" t="s">
        <v>0</v>
      </c>
      <c r="D18" s="10" t="s">
        <v>1</v>
      </c>
      <c r="E18" s="10" t="s">
        <v>2</v>
      </c>
      <c r="F18" s="10" t="s">
        <v>3</v>
      </c>
      <c r="G18" s="11" t="s">
        <v>18</v>
      </c>
      <c r="H18" s="11" t="s">
        <v>19</v>
      </c>
      <c r="I18" s="10" t="s">
        <v>4</v>
      </c>
      <c r="J18" s="29" t="s">
        <v>5</v>
      </c>
    </row>
    <row r="19" spans="2:10" ht="15">
      <c r="B19" s="13" t="s">
        <v>6</v>
      </c>
      <c r="C19" s="14">
        <v>12</v>
      </c>
      <c r="D19" s="14">
        <v>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5">
        <f aca="true" t="shared" si="2" ref="J19:J27">SUM(C19:I19)</f>
        <v>13</v>
      </c>
    </row>
    <row r="20" spans="2:10" ht="15">
      <c r="B20" s="16" t="s">
        <v>7</v>
      </c>
      <c r="C20" s="7">
        <v>15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17">
        <f t="shared" si="2"/>
        <v>17</v>
      </c>
    </row>
    <row r="21" spans="2:10" ht="15">
      <c r="B21" s="16" t="s">
        <v>8</v>
      </c>
      <c r="C21" s="7">
        <v>161847</v>
      </c>
      <c r="D21" s="7">
        <v>691</v>
      </c>
      <c r="E21" s="7">
        <v>16040</v>
      </c>
      <c r="F21" s="7">
        <v>16789</v>
      </c>
      <c r="G21" s="7">
        <v>0</v>
      </c>
      <c r="H21" s="7">
        <v>0</v>
      </c>
      <c r="I21" s="7">
        <v>2281</v>
      </c>
      <c r="J21" s="17">
        <f t="shared" si="2"/>
        <v>197648</v>
      </c>
    </row>
    <row r="22" spans="2:10" ht="15">
      <c r="B22" s="16" t="s">
        <v>9</v>
      </c>
      <c r="C22" s="7">
        <v>43373</v>
      </c>
      <c r="D22" s="7">
        <v>0</v>
      </c>
      <c r="E22" s="7">
        <v>20477</v>
      </c>
      <c r="F22" s="7">
        <v>0</v>
      </c>
      <c r="G22" s="7">
        <v>0</v>
      </c>
      <c r="H22" s="7">
        <v>0</v>
      </c>
      <c r="I22" s="7">
        <v>29548</v>
      </c>
      <c r="J22" s="17">
        <f t="shared" si="2"/>
        <v>93398</v>
      </c>
    </row>
    <row r="23" spans="2:10" ht="15">
      <c r="B23" s="16" t="s">
        <v>10</v>
      </c>
      <c r="C23" s="7">
        <v>37</v>
      </c>
      <c r="D23" s="7">
        <v>0</v>
      </c>
      <c r="E23" s="7">
        <v>1137</v>
      </c>
      <c r="F23" s="7">
        <v>1077</v>
      </c>
      <c r="G23" s="7">
        <v>0</v>
      </c>
      <c r="H23" s="7">
        <v>0</v>
      </c>
      <c r="I23" s="7">
        <v>498</v>
      </c>
      <c r="J23" s="17">
        <f t="shared" si="2"/>
        <v>2749</v>
      </c>
    </row>
    <row r="24" spans="2:10" ht="15">
      <c r="B24" s="16" t="s">
        <v>11</v>
      </c>
      <c r="C24" s="7">
        <v>3158</v>
      </c>
      <c r="D24" s="7">
        <v>0</v>
      </c>
      <c r="E24" s="7">
        <v>145</v>
      </c>
      <c r="F24" s="7">
        <v>53</v>
      </c>
      <c r="G24" s="7">
        <v>0</v>
      </c>
      <c r="H24" s="7">
        <v>0</v>
      </c>
      <c r="I24" s="7">
        <v>0</v>
      </c>
      <c r="J24" s="17">
        <f t="shared" si="2"/>
        <v>3356</v>
      </c>
    </row>
    <row r="25" spans="2:10" ht="15">
      <c r="B25" s="16" t="s">
        <v>12</v>
      </c>
      <c r="C25" s="7">
        <v>1607</v>
      </c>
      <c r="D25" s="7">
        <v>64</v>
      </c>
      <c r="E25" s="7">
        <v>5572</v>
      </c>
      <c r="F25" s="7">
        <v>2989</v>
      </c>
      <c r="G25" s="7">
        <v>230</v>
      </c>
      <c r="H25" s="7">
        <v>55</v>
      </c>
      <c r="I25" s="7">
        <v>0</v>
      </c>
      <c r="J25" s="17">
        <f t="shared" si="2"/>
        <v>10517</v>
      </c>
    </row>
    <row r="26" spans="2:10" ht="15.75" thickBot="1">
      <c r="B26" s="18" t="s">
        <v>13</v>
      </c>
      <c r="C26" s="8">
        <v>20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3</v>
      </c>
      <c r="J26" s="19">
        <f t="shared" si="2"/>
        <v>23</v>
      </c>
    </row>
    <row r="27" spans="2:10" ht="14.25" hidden="1" thickBot="1">
      <c r="B27" s="20" t="s">
        <v>14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2">
        <f t="shared" si="2"/>
        <v>0</v>
      </c>
    </row>
    <row r="28" spans="2:10" ht="15.75" thickBot="1">
      <c r="B28" s="23" t="s">
        <v>15</v>
      </c>
      <c r="C28" s="24">
        <f aca="true" t="shared" si="3" ref="C28:J28">SUM(C19:C27)</f>
        <v>210069</v>
      </c>
      <c r="D28" s="24">
        <f t="shared" si="3"/>
        <v>756</v>
      </c>
      <c r="E28" s="24">
        <f t="shared" si="3"/>
        <v>43371</v>
      </c>
      <c r="F28" s="24">
        <f t="shared" si="3"/>
        <v>20908</v>
      </c>
      <c r="G28" s="24">
        <f t="shared" si="3"/>
        <v>230</v>
      </c>
      <c r="H28" s="24">
        <f t="shared" si="3"/>
        <v>55</v>
      </c>
      <c r="I28" s="24">
        <f t="shared" si="3"/>
        <v>32332</v>
      </c>
      <c r="J28" s="25">
        <f t="shared" si="3"/>
        <v>307721</v>
      </c>
    </row>
    <row r="29" ht="13.5" thickBot="1"/>
    <row r="30" spans="2:10" ht="30.75" thickBot="1">
      <c r="B30" s="9">
        <v>39295</v>
      </c>
      <c r="C30" s="10" t="s">
        <v>0</v>
      </c>
      <c r="D30" s="10" t="s">
        <v>1</v>
      </c>
      <c r="E30" s="10" t="s">
        <v>2</v>
      </c>
      <c r="F30" s="10" t="s">
        <v>3</v>
      </c>
      <c r="G30" s="11" t="s">
        <v>18</v>
      </c>
      <c r="H30" s="11" t="s">
        <v>19</v>
      </c>
      <c r="I30" s="10" t="s">
        <v>4</v>
      </c>
      <c r="J30" s="29" t="s">
        <v>5</v>
      </c>
    </row>
    <row r="31" spans="2:10" ht="15">
      <c r="B31" s="13" t="s">
        <v>6</v>
      </c>
      <c r="C31" s="14">
        <v>37</v>
      </c>
      <c r="D31" s="14">
        <v>1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5">
        <f>SUM(C31:I31)</f>
        <v>38</v>
      </c>
    </row>
    <row r="32" spans="2:10" ht="15">
      <c r="B32" s="16" t="s">
        <v>7</v>
      </c>
      <c r="C32" s="7">
        <v>21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17">
        <f aca="true" t="shared" si="4" ref="J32:J39">SUM(C32:I32)</f>
        <v>22</v>
      </c>
    </row>
    <row r="33" spans="2:10" ht="15">
      <c r="B33" s="16" t="s">
        <v>8</v>
      </c>
      <c r="C33" s="7">
        <v>172637</v>
      </c>
      <c r="D33" s="7">
        <v>841</v>
      </c>
      <c r="E33" s="7">
        <v>19714</v>
      </c>
      <c r="F33" s="7">
        <v>19344</v>
      </c>
      <c r="G33" s="7">
        <v>0</v>
      </c>
      <c r="H33" s="7">
        <v>0</v>
      </c>
      <c r="I33" s="7">
        <v>2550</v>
      </c>
      <c r="J33" s="17">
        <f t="shared" si="4"/>
        <v>215086</v>
      </c>
    </row>
    <row r="34" spans="2:10" ht="15">
      <c r="B34" s="16" t="s">
        <v>9</v>
      </c>
      <c r="C34" s="7">
        <v>55025</v>
      </c>
      <c r="D34" s="7">
        <v>0</v>
      </c>
      <c r="E34" s="7">
        <v>27951</v>
      </c>
      <c r="F34" s="7">
        <v>0</v>
      </c>
      <c r="G34" s="7">
        <v>0</v>
      </c>
      <c r="H34" s="7">
        <v>0</v>
      </c>
      <c r="I34" s="7">
        <v>37916</v>
      </c>
      <c r="J34" s="17">
        <f t="shared" si="4"/>
        <v>120892</v>
      </c>
    </row>
    <row r="35" spans="2:10" ht="15">
      <c r="B35" s="16" t="s">
        <v>10</v>
      </c>
      <c r="C35" s="7">
        <v>1393</v>
      </c>
      <c r="D35" s="7">
        <v>0</v>
      </c>
      <c r="E35" s="7">
        <v>3177</v>
      </c>
      <c r="F35" s="7">
        <v>1423</v>
      </c>
      <c r="G35" s="7">
        <v>0</v>
      </c>
      <c r="H35" s="7">
        <v>0</v>
      </c>
      <c r="I35" s="7">
        <v>711</v>
      </c>
      <c r="J35" s="17">
        <f t="shared" si="4"/>
        <v>6704</v>
      </c>
    </row>
    <row r="36" spans="2:10" ht="15">
      <c r="B36" s="16" t="s">
        <v>11</v>
      </c>
      <c r="C36" s="7">
        <v>6593</v>
      </c>
      <c r="D36" s="7">
        <v>0</v>
      </c>
      <c r="E36" s="7">
        <v>258</v>
      </c>
      <c r="F36" s="7">
        <v>195</v>
      </c>
      <c r="G36" s="7">
        <v>0</v>
      </c>
      <c r="H36" s="7">
        <v>21</v>
      </c>
      <c r="I36" s="7">
        <v>0</v>
      </c>
      <c r="J36" s="17">
        <f t="shared" si="4"/>
        <v>7067</v>
      </c>
    </row>
    <row r="37" spans="2:10" ht="15">
      <c r="B37" s="16" t="s">
        <v>12</v>
      </c>
      <c r="C37" s="7">
        <v>2712</v>
      </c>
      <c r="D37" s="7">
        <v>71</v>
      </c>
      <c r="E37" s="7">
        <v>4970</v>
      </c>
      <c r="F37" s="7">
        <v>3093</v>
      </c>
      <c r="G37" s="7">
        <v>248</v>
      </c>
      <c r="H37" s="7">
        <v>39</v>
      </c>
      <c r="I37" s="7">
        <v>0</v>
      </c>
      <c r="J37" s="17">
        <f t="shared" si="4"/>
        <v>11133</v>
      </c>
    </row>
    <row r="38" spans="2:10" ht="15.75" thickBot="1">
      <c r="B38" s="18" t="s">
        <v>13</v>
      </c>
      <c r="C38" s="8">
        <v>22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2</v>
      </c>
      <c r="J38" s="19">
        <f t="shared" si="4"/>
        <v>24</v>
      </c>
    </row>
    <row r="39" spans="2:10" ht="14.25" hidden="1" thickBot="1">
      <c r="B39" s="20" t="s">
        <v>14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2">
        <f t="shared" si="4"/>
        <v>0</v>
      </c>
    </row>
    <row r="40" spans="2:10" ht="15.75" thickBot="1">
      <c r="B40" s="23" t="s">
        <v>15</v>
      </c>
      <c r="C40" s="24">
        <f aca="true" t="shared" si="5" ref="C40:I40">SUM(C31:C39)</f>
        <v>238440</v>
      </c>
      <c r="D40" s="24">
        <f t="shared" si="5"/>
        <v>913</v>
      </c>
      <c r="E40" s="24">
        <f t="shared" si="5"/>
        <v>56070</v>
      </c>
      <c r="F40" s="24">
        <f t="shared" si="5"/>
        <v>24055</v>
      </c>
      <c r="G40" s="24">
        <f t="shared" si="5"/>
        <v>248</v>
      </c>
      <c r="H40" s="24">
        <f t="shared" si="5"/>
        <v>60</v>
      </c>
      <c r="I40" s="24">
        <f t="shared" si="5"/>
        <v>41180</v>
      </c>
      <c r="J40" s="25">
        <f>SUM(J31:J39)</f>
        <v>360966</v>
      </c>
    </row>
    <row r="41" ht="13.5" thickBot="1"/>
    <row r="42" spans="2:10" ht="30.75" thickBot="1">
      <c r="B42" s="9">
        <v>39326</v>
      </c>
      <c r="C42" s="10" t="s">
        <v>0</v>
      </c>
      <c r="D42" s="10" t="s">
        <v>1</v>
      </c>
      <c r="E42" s="10" t="s">
        <v>2</v>
      </c>
      <c r="F42" s="10" t="s">
        <v>3</v>
      </c>
      <c r="G42" s="11" t="s">
        <v>18</v>
      </c>
      <c r="H42" s="11" t="s">
        <v>19</v>
      </c>
      <c r="I42" s="10" t="s">
        <v>4</v>
      </c>
      <c r="J42" s="29" t="s">
        <v>5</v>
      </c>
    </row>
    <row r="43" spans="2:10" ht="15">
      <c r="B43" s="13" t="s">
        <v>6</v>
      </c>
      <c r="C43" s="14">
        <v>21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2</v>
      </c>
      <c r="J43" s="15">
        <f>SUM(C43:I43)</f>
        <v>23</v>
      </c>
    </row>
    <row r="44" spans="2:10" ht="15">
      <c r="B44" s="16" t="s">
        <v>7</v>
      </c>
      <c r="C44" s="7">
        <v>22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2</v>
      </c>
      <c r="J44" s="17">
        <f aca="true" t="shared" si="6" ref="J44:J52">SUM(C44:I44)</f>
        <v>24</v>
      </c>
    </row>
    <row r="45" spans="2:10" ht="15">
      <c r="B45" s="16" t="s">
        <v>8</v>
      </c>
      <c r="C45" s="7">
        <v>176725</v>
      </c>
      <c r="D45" s="7">
        <v>889</v>
      </c>
      <c r="E45" s="7">
        <v>20200</v>
      </c>
      <c r="F45" s="7">
        <v>19995</v>
      </c>
      <c r="G45" s="7">
        <v>0</v>
      </c>
      <c r="H45" s="7">
        <v>0</v>
      </c>
      <c r="I45" s="7">
        <v>2660</v>
      </c>
      <c r="J45" s="17">
        <f t="shared" si="6"/>
        <v>220469</v>
      </c>
    </row>
    <row r="46" spans="2:10" ht="15">
      <c r="B46" s="16" t="s">
        <v>9</v>
      </c>
      <c r="C46" s="7">
        <v>58503</v>
      </c>
      <c r="D46" s="7">
        <v>0</v>
      </c>
      <c r="E46" s="7">
        <v>25700</v>
      </c>
      <c r="F46" s="7">
        <v>0</v>
      </c>
      <c r="G46" s="7">
        <v>0</v>
      </c>
      <c r="H46" s="7">
        <v>0</v>
      </c>
      <c r="I46" s="7">
        <v>33775</v>
      </c>
      <c r="J46" s="17">
        <f t="shared" si="6"/>
        <v>117978</v>
      </c>
    </row>
    <row r="47" spans="2:10" ht="15">
      <c r="B47" s="16" t="s">
        <v>10</v>
      </c>
      <c r="C47" s="7">
        <v>1075</v>
      </c>
      <c r="D47" s="7">
        <v>0</v>
      </c>
      <c r="E47" s="7">
        <v>3820</v>
      </c>
      <c r="F47" s="7">
        <v>1536</v>
      </c>
      <c r="G47" s="7">
        <v>0</v>
      </c>
      <c r="H47" s="7">
        <v>0</v>
      </c>
      <c r="I47" s="7">
        <v>996</v>
      </c>
      <c r="J47" s="17">
        <f t="shared" si="6"/>
        <v>7427</v>
      </c>
    </row>
    <row r="48" spans="2:10" ht="15">
      <c r="B48" s="16" t="s">
        <v>11</v>
      </c>
      <c r="C48" s="7">
        <v>8191</v>
      </c>
      <c r="D48" s="7">
        <v>0</v>
      </c>
      <c r="E48" s="7">
        <v>321</v>
      </c>
      <c r="F48" s="7">
        <v>202</v>
      </c>
      <c r="G48" s="7">
        <v>17</v>
      </c>
      <c r="H48" s="7">
        <v>28</v>
      </c>
      <c r="I48" s="7">
        <v>0</v>
      </c>
      <c r="J48" s="17">
        <f t="shared" si="6"/>
        <v>8759</v>
      </c>
    </row>
    <row r="49" spans="2:10" ht="15">
      <c r="B49" s="16" t="s">
        <v>12</v>
      </c>
      <c r="C49" s="7">
        <v>3919</v>
      </c>
      <c r="D49" s="7">
        <v>54</v>
      </c>
      <c r="E49" s="7">
        <v>4716</v>
      </c>
      <c r="F49" s="7">
        <v>3311</v>
      </c>
      <c r="G49" s="7">
        <v>279</v>
      </c>
      <c r="H49" s="7">
        <v>26</v>
      </c>
      <c r="I49" s="7">
        <v>0</v>
      </c>
      <c r="J49" s="17">
        <f t="shared" si="6"/>
        <v>12305</v>
      </c>
    </row>
    <row r="50" spans="2:10" ht="15">
      <c r="B50" s="16" t="s">
        <v>13</v>
      </c>
      <c r="C50" s="7">
        <v>40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1</v>
      </c>
      <c r="J50" s="17">
        <f t="shared" si="6"/>
        <v>41</v>
      </c>
    </row>
    <row r="51" spans="2:10" ht="15" hidden="1">
      <c r="B51" s="16" t="s">
        <v>14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17">
        <f t="shared" si="6"/>
        <v>0</v>
      </c>
    </row>
    <row r="52" spans="2:10" ht="15.75" thickBot="1">
      <c r="B52" s="26" t="s">
        <v>20</v>
      </c>
      <c r="C52" s="27">
        <v>5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2</v>
      </c>
      <c r="J52" s="28">
        <f t="shared" si="6"/>
        <v>7</v>
      </c>
    </row>
    <row r="53" spans="2:10" ht="15.75" thickBot="1">
      <c r="B53" s="23" t="s">
        <v>15</v>
      </c>
      <c r="C53" s="24">
        <f>SUM(C43:C52)</f>
        <v>248501</v>
      </c>
      <c r="D53" s="24">
        <f aca="true" t="shared" si="7" ref="D53:I53">SUM(D43:D52)</f>
        <v>943</v>
      </c>
      <c r="E53" s="24">
        <f t="shared" si="7"/>
        <v>54757</v>
      </c>
      <c r="F53" s="24">
        <f t="shared" si="7"/>
        <v>25044</v>
      </c>
      <c r="G53" s="24">
        <f t="shared" si="7"/>
        <v>296</v>
      </c>
      <c r="H53" s="24">
        <f t="shared" si="7"/>
        <v>54</v>
      </c>
      <c r="I53" s="24">
        <f t="shared" si="7"/>
        <v>37438</v>
      </c>
      <c r="J53" s="25">
        <f>SUM(J43:J52)</f>
        <v>367033</v>
      </c>
    </row>
    <row r="54" ht="13.5" thickBot="1"/>
    <row r="55" spans="2:10" ht="30.75" thickBot="1">
      <c r="B55" s="9">
        <v>39356</v>
      </c>
      <c r="C55" s="10" t="s">
        <v>0</v>
      </c>
      <c r="D55" s="10" t="s">
        <v>1</v>
      </c>
      <c r="E55" s="10" t="s">
        <v>2</v>
      </c>
      <c r="F55" s="10" t="s">
        <v>3</v>
      </c>
      <c r="G55" s="11" t="s">
        <v>18</v>
      </c>
      <c r="H55" s="11" t="s">
        <v>19</v>
      </c>
      <c r="I55" s="10" t="s">
        <v>4</v>
      </c>
      <c r="J55" s="29" t="s">
        <v>5</v>
      </c>
    </row>
    <row r="56" spans="2:10" ht="15">
      <c r="B56" s="13" t="s">
        <v>6</v>
      </c>
      <c r="C56" s="14">
        <v>2405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3</v>
      </c>
      <c r="J56" s="15">
        <f>SUM(C56:I56)</f>
        <v>2408</v>
      </c>
    </row>
    <row r="57" spans="2:10" ht="15">
      <c r="B57" s="16" t="s">
        <v>7</v>
      </c>
      <c r="C57" s="7">
        <v>1069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2</v>
      </c>
      <c r="J57" s="17">
        <f aca="true" t="shared" si="8" ref="J57:J64">SUM(C57:I57)</f>
        <v>1071</v>
      </c>
    </row>
    <row r="58" spans="2:10" ht="15">
      <c r="B58" s="16" t="s">
        <v>8</v>
      </c>
      <c r="C58" s="7">
        <v>191129</v>
      </c>
      <c r="D58" s="7">
        <v>959</v>
      </c>
      <c r="E58" s="7">
        <v>21094</v>
      </c>
      <c r="F58" s="7">
        <v>19718</v>
      </c>
      <c r="G58" s="7">
        <v>0</v>
      </c>
      <c r="H58" s="7">
        <v>0</v>
      </c>
      <c r="I58" s="7">
        <v>2825</v>
      </c>
      <c r="J58" s="17">
        <f t="shared" si="8"/>
        <v>235725</v>
      </c>
    </row>
    <row r="59" spans="2:10" ht="15">
      <c r="B59" s="16" t="s">
        <v>9</v>
      </c>
      <c r="C59" s="7">
        <v>64304</v>
      </c>
      <c r="D59" s="7">
        <v>0</v>
      </c>
      <c r="E59" s="7">
        <v>55341</v>
      </c>
      <c r="F59" s="7">
        <v>0</v>
      </c>
      <c r="G59" s="7">
        <v>0</v>
      </c>
      <c r="H59" s="7">
        <v>0</v>
      </c>
      <c r="I59" s="7">
        <v>1267</v>
      </c>
      <c r="J59" s="17">
        <f t="shared" si="8"/>
        <v>120912</v>
      </c>
    </row>
    <row r="60" spans="2:10" ht="15">
      <c r="B60" s="16" t="s">
        <v>10</v>
      </c>
      <c r="C60" s="7">
        <v>1068</v>
      </c>
      <c r="D60" s="7">
        <v>0</v>
      </c>
      <c r="E60" s="7">
        <v>4416</v>
      </c>
      <c r="F60" s="7">
        <v>1608</v>
      </c>
      <c r="G60" s="7">
        <v>0</v>
      </c>
      <c r="H60" s="7">
        <v>0</v>
      </c>
      <c r="I60" s="7">
        <v>1293</v>
      </c>
      <c r="J60" s="17">
        <f t="shared" si="8"/>
        <v>8385</v>
      </c>
    </row>
    <row r="61" spans="2:10" ht="15">
      <c r="B61" s="16" t="s">
        <v>11</v>
      </c>
      <c r="C61" s="7">
        <v>9789</v>
      </c>
      <c r="D61" s="7">
        <v>0</v>
      </c>
      <c r="E61" s="7">
        <v>273</v>
      </c>
      <c r="F61" s="7">
        <v>265</v>
      </c>
      <c r="G61" s="7">
        <v>19</v>
      </c>
      <c r="H61" s="7">
        <v>16</v>
      </c>
      <c r="I61" s="7">
        <v>0</v>
      </c>
      <c r="J61" s="17">
        <f t="shared" si="8"/>
        <v>10362</v>
      </c>
    </row>
    <row r="62" spans="2:10" ht="15">
      <c r="B62" s="16" t="s">
        <v>12</v>
      </c>
      <c r="C62" s="7">
        <v>3819</v>
      </c>
      <c r="D62" s="7">
        <v>84</v>
      </c>
      <c r="E62" s="7">
        <v>4738</v>
      </c>
      <c r="F62" s="7">
        <v>4001</v>
      </c>
      <c r="G62" s="7">
        <v>224</v>
      </c>
      <c r="H62" s="7">
        <v>37</v>
      </c>
      <c r="I62" s="7">
        <v>0</v>
      </c>
      <c r="J62" s="17">
        <f t="shared" si="8"/>
        <v>12903</v>
      </c>
    </row>
    <row r="63" spans="2:10" ht="15">
      <c r="B63" s="16" t="s">
        <v>13</v>
      </c>
      <c r="C63" s="7">
        <v>4914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17">
        <f t="shared" si="8"/>
        <v>4914</v>
      </c>
    </row>
    <row r="64" spans="2:10" ht="15.75" thickBot="1">
      <c r="B64" s="26" t="s">
        <v>20</v>
      </c>
      <c r="C64" s="27">
        <v>2140</v>
      </c>
      <c r="D64" s="27">
        <v>1</v>
      </c>
      <c r="E64" s="27">
        <v>0</v>
      </c>
      <c r="F64" s="27">
        <v>0</v>
      </c>
      <c r="G64" s="27">
        <v>0</v>
      </c>
      <c r="H64" s="27">
        <v>0</v>
      </c>
      <c r="I64" s="27">
        <v>2</v>
      </c>
      <c r="J64" s="28">
        <f t="shared" si="8"/>
        <v>2143</v>
      </c>
    </row>
    <row r="65" spans="2:10" ht="15.75" thickBot="1">
      <c r="B65" s="23" t="s">
        <v>15</v>
      </c>
      <c r="C65" s="24">
        <f aca="true" t="shared" si="9" ref="C65:J65">SUM(C56:C64)</f>
        <v>280637</v>
      </c>
      <c r="D65" s="24">
        <f t="shared" si="9"/>
        <v>1044</v>
      </c>
      <c r="E65" s="24">
        <f t="shared" si="9"/>
        <v>85862</v>
      </c>
      <c r="F65" s="24">
        <f t="shared" si="9"/>
        <v>25592</v>
      </c>
      <c r="G65" s="24">
        <f t="shared" si="9"/>
        <v>243</v>
      </c>
      <c r="H65" s="24">
        <f t="shared" si="9"/>
        <v>53</v>
      </c>
      <c r="I65" s="24">
        <f t="shared" si="9"/>
        <v>5392</v>
      </c>
      <c r="J65" s="25">
        <f t="shared" si="9"/>
        <v>398823</v>
      </c>
    </row>
    <row r="66" ht="13.5" thickBot="1"/>
    <row r="67" spans="2:10" ht="30.75" thickBot="1">
      <c r="B67" s="9">
        <v>39387</v>
      </c>
      <c r="C67" s="10" t="s">
        <v>0</v>
      </c>
      <c r="D67" s="10" t="s">
        <v>1</v>
      </c>
      <c r="E67" s="10" t="s">
        <v>2</v>
      </c>
      <c r="F67" s="10" t="s">
        <v>3</v>
      </c>
      <c r="G67" s="11" t="s">
        <v>18</v>
      </c>
      <c r="H67" s="11" t="s">
        <v>19</v>
      </c>
      <c r="I67" s="10" t="s">
        <v>4</v>
      </c>
      <c r="J67" s="29" t="s">
        <v>5</v>
      </c>
    </row>
    <row r="68" spans="2:10" ht="15">
      <c r="B68" s="13" t="s">
        <v>6</v>
      </c>
      <c r="C68" s="14">
        <v>5055</v>
      </c>
      <c r="D68" s="14">
        <v>1</v>
      </c>
      <c r="E68" s="14">
        <v>0</v>
      </c>
      <c r="F68" s="14">
        <v>1</v>
      </c>
      <c r="G68" s="14">
        <v>0</v>
      </c>
      <c r="H68" s="14">
        <v>0</v>
      </c>
      <c r="I68" s="14">
        <v>1</v>
      </c>
      <c r="J68" s="15">
        <f>SUM(C68:I68)</f>
        <v>5058</v>
      </c>
    </row>
    <row r="69" spans="2:10" ht="15">
      <c r="B69" s="16" t="s">
        <v>7</v>
      </c>
      <c r="C69" s="7">
        <v>2915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17">
        <f aca="true" t="shared" si="10" ref="J69:J76">SUM(C69:I69)</f>
        <v>2916</v>
      </c>
    </row>
    <row r="70" spans="2:10" ht="15">
      <c r="B70" s="16" t="s">
        <v>8</v>
      </c>
      <c r="C70" s="7">
        <v>153215</v>
      </c>
      <c r="D70" s="7">
        <v>673</v>
      </c>
      <c r="E70" s="7">
        <v>17436</v>
      </c>
      <c r="F70" s="7">
        <v>16433</v>
      </c>
      <c r="G70" s="7">
        <v>0</v>
      </c>
      <c r="H70" s="7">
        <v>0</v>
      </c>
      <c r="I70" s="7">
        <v>2436</v>
      </c>
      <c r="J70" s="17">
        <f t="shared" si="10"/>
        <v>190193</v>
      </c>
    </row>
    <row r="71" spans="2:10" ht="15">
      <c r="B71" s="16" t="s">
        <v>9</v>
      </c>
      <c r="C71" s="7">
        <v>58402</v>
      </c>
      <c r="D71" s="7">
        <v>0</v>
      </c>
      <c r="E71" s="7">
        <v>51875</v>
      </c>
      <c r="F71" s="7">
        <v>0</v>
      </c>
      <c r="G71" s="7">
        <v>0</v>
      </c>
      <c r="H71" s="7">
        <v>0</v>
      </c>
      <c r="I71" s="7">
        <v>1025</v>
      </c>
      <c r="J71" s="17">
        <f t="shared" si="10"/>
        <v>111302</v>
      </c>
    </row>
    <row r="72" spans="2:10" ht="15">
      <c r="B72" s="16" t="s">
        <v>10</v>
      </c>
      <c r="C72" s="7">
        <v>1584</v>
      </c>
      <c r="D72" s="7">
        <v>0</v>
      </c>
      <c r="E72" s="7">
        <v>4208</v>
      </c>
      <c r="F72" s="7">
        <v>1415</v>
      </c>
      <c r="G72" s="7">
        <v>0</v>
      </c>
      <c r="H72" s="7">
        <v>0</v>
      </c>
      <c r="I72" s="7">
        <v>1197</v>
      </c>
      <c r="J72" s="17">
        <f t="shared" si="10"/>
        <v>8404</v>
      </c>
    </row>
    <row r="73" spans="2:10" ht="15">
      <c r="B73" s="16" t="s">
        <v>11</v>
      </c>
      <c r="C73" s="7">
        <v>7640</v>
      </c>
      <c r="D73" s="7">
        <v>0</v>
      </c>
      <c r="E73" s="7">
        <v>292</v>
      </c>
      <c r="F73" s="7">
        <v>206</v>
      </c>
      <c r="G73" s="7">
        <v>5</v>
      </c>
      <c r="H73" s="7">
        <v>7</v>
      </c>
      <c r="I73" s="7">
        <v>0</v>
      </c>
      <c r="J73" s="17">
        <f t="shared" si="10"/>
        <v>8150</v>
      </c>
    </row>
    <row r="74" spans="2:10" ht="15">
      <c r="B74" s="16" t="s">
        <v>12</v>
      </c>
      <c r="C74" s="7">
        <v>5416</v>
      </c>
      <c r="D74" s="7">
        <v>82</v>
      </c>
      <c r="E74" s="7">
        <v>5151</v>
      </c>
      <c r="F74" s="7">
        <v>4065</v>
      </c>
      <c r="G74" s="7">
        <v>665</v>
      </c>
      <c r="H74" s="7">
        <v>16</v>
      </c>
      <c r="I74" s="7">
        <v>0</v>
      </c>
      <c r="J74" s="17">
        <f t="shared" si="10"/>
        <v>15395</v>
      </c>
    </row>
    <row r="75" spans="2:10" ht="15">
      <c r="B75" s="16" t="s">
        <v>13</v>
      </c>
      <c r="C75" s="7">
        <v>11026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17">
        <f t="shared" si="10"/>
        <v>11026</v>
      </c>
    </row>
    <row r="76" spans="2:10" ht="15.75" thickBot="1">
      <c r="B76" s="26" t="s">
        <v>16</v>
      </c>
      <c r="C76" s="27">
        <v>2140</v>
      </c>
      <c r="D76" s="27">
        <v>1</v>
      </c>
      <c r="E76" s="27">
        <v>0</v>
      </c>
      <c r="F76" s="27">
        <v>0</v>
      </c>
      <c r="G76" s="27">
        <v>0</v>
      </c>
      <c r="H76" s="27">
        <v>0</v>
      </c>
      <c r="I76" s="27">
        <v>2</v>
      </c>
      <c r="J76" s="28">
        <f t="shared" si="10"/>
        <v>2143</v>
      </c>
    </row>
    <row r="77" spans="2:10" ht="15.75" thickBot="1">
      <c r="B77" s="23" t="s">
        <v>15</v>
      </c>
      <c r="C77" s="24">
        <f aca="true" t="shared" si="11" ref="C77:J77">SUM(C68:C76)</f>
        <v>247393</v>
      </c>
      <c r="D77" s="24">
        <f t="shared" si="11"/>
        <v>757</v>
      </c>
      <c r="E77" s="24">
        <f t="shared" si="11"/>
        <v>78962</v>
      </c>
      <c r="F77" s="24">
        <f t="shared" si="11"/>
        <v>22120</v>
      </c>
      <c r="G77" s="24">
        <f t="shared" si="11"/>
        <v>670</v>
      </c>
      <c r="H77" s="24">
        <f t="shared" si="11"/>
        <v>23</v>
      </c>
      <c r="I77" s="24">
        <f t="shared" si="11"/>
        <v>4662</v>
      </c>
      <c r="J77" s="25">
        <f t="shared" si="11"/>
        <v>354587</v>
      </c>
    </row>
    <row r="78" ht="13.5" thickBot="1"/>
    <row r="79" spans="2:10" ht="30.75" thickBot="1">
      <c r="B79" s="9">
        <v>39417</v>
      </c>
      <c r="C79" s="10" t="s">
        <v>0</v>
      </c>
      <c r="D79" s="10" t="s">
        <v>1</v>
      </c>
      <c r="E79" s="10" t="s">
        <v>2</v>
      </c>
      <c r="F79" s="10" t="s">
        <v>3</v>
      </c>
      <c r="G79" s="11" t="s">
        <v>18</v>
      </c>
      <c r="H79" s="11" t="s">
        <v>19</v>
      </c>
      <c r="I79" s="10" t="s">
        <v>4</v>
      </c>
      <c r="J79" s="29" t="s">
        <v>5</v>
      </c>
    </row>
    <row r="80" spans="2:10" ht="15">
      <c r="B80" s="13" t="s">
        <v>6</v>
      </c>
      <c r="C80" s="14">
        <v>6900</v>
      </c>
      <c r="D80" s="14">
        <v>1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5">
        <f>SUM(C80:I80)</f>
        <v>6901</v>
      </c>
    </row>
    <row r="81" spans="2:10" ht="15">
      <c r="B81" s="16" t="s">
        <v>7</v>
      </c>
      <c r="C81" s="7">
        <v>4314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2</v>
      </c>
      <c r="J81" s="17">
        <f aca="true" t="shared" si="12" ref="J81:J89">SUM(C81:I81)</f>
        <v>4316</v>
      </c>
    </row>
    <row r="82" spans="2:10" ht="15">
      <c r="B82" s="16" t="s">
        <v>8</v>
      </c>
      <c r="C82" s="7">
        <v>133703</v>
      </c>
      <c r="D82" s="7">
        <v>277</v>
      </c>
      <c r="E82" s="7">
        <v>15276</v>
      </c>
      <c r="F82" s="7">
        <v>16582</v>
      </c>
      <c r="G82" s="7">
        <v>0</v>
      </c>
      <c r="H82" s="7">
        <v>0</v>
      </c>
      <c r="I82" s="7">
        <v>2216</v>
      </c>
      <c r="J82" s="17">
        <f t="shared" si="12"/>
        <v>168054</v>
      </c>
    </row>
    <row r="83" spans="2:10" ht="15">
      <c r="B83" s="16" t="s">
        <v>9</v>
      </c>
      <c r="C83" s="7">
        <v>67901</v>
      </c>
      <c r="D83" s="7">
        <v>0</v>
      </c>
      <c r="E83" s="7">
        <v>23064</v>
      </c>
      <c r="F83" s="7">
        <v>0</v>
      </c>
      <c r="G83" s="7">
        <v>0</v>
      </c>
      <c r="H83" s="7">
        <v>0</v>
      </c>
      <c r="I83" s="7">
        <v>31804</v>
      </c>
      <c r="J83" s="17">
        <f t="shared" si="12"/>
        <v>122769</v>
      </c>
    </row>
    <row r="84" spans="2:10" ht="15">
      <c r="B84" s="16" t="s">
        <v>10</v>
      </c>
      <c r="C84" s="7">
        <v>1449</v>
      </c>
      <c r="D84" s="7">
        <v>0</v>
      </c>
      <c r="E84" s="7">
        <v>3561</v>
      </c>
      <c r="F84" s="7">
        <v>1652</v>
      </c>
      <c r="G84" s="7">
        <v>0</v>
      </c>
      <c r="H84" s="7">
        <v>0</v>
      </c>
      <c r="I84" s="7">
        <v>1345</v>
      </c>
      <c r="J84" s="17">
        <f t="shared" si="12"/>
        <v>8007</v>
      </c>
    </row>
    <row r="85" spans="2:10" ht="15">
      <c r="B85" s="16" t="s">
        <v>11</v>
      </c>
      <c r="C85" s="7">
        <v>6007</v>
      </c>
      <c r="D85" s="7">
        <v>0</v>
      </c>
      <c r="E85" s="7">
        <v>194</v>
      </c>
      <c r="F85" s="7">
        <v>167</v>
      </c>
      <c r="G85" s="7">
        <v>9</v>
      </c>
      <c r="H85" s="7">
        <v>17</v>
      </c>
      <c r="I85" s="7">
        <v>0</v>
      </c>
      <c r="J85" s="17">
        <f t="shared" si="12"/>
        <v>6394</v>
      </c>
    </row>
    <row r="86" spans="2:10" ht="15">
      <c r="B86" s="16" t="s">
        <v>12</v>
      </c>
      <c r="C86" s="7">
        <v>7893</v>
      </c>
      <c r="D86" s="7">
        <v>108</v>
      </c>
      <c r="E86" s="7">
        <v>6604</v>
      </c>
      <c r="F86" s="7">
        <v>5407</v>
      </c>
      <c r="G86" s="7">
        <v>816</v>
      </c>
      <c r="H86" s="7">
        <v>49</v>
      </c>
      <c r="I86" s="7">
        <v>0</v>
      </c>
      <c r="J86" s="17">
        <f t="shared" si="12"/>
        <v>20877</v>
      </c>
    </row>
    <row r="87" spans="2:10" ht="15">
      <c r="B87" s="16" t="s">
        <v>13</v>
      </c>
      <c r="C87" s="7">
        <v>15817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17">
        <f t="shared" si="12"/>
        <v>15817</v>
      </c>
    </row>
    <row r="88" spans="2:10" ht="15">
      <c r="B88" s="16" t="s">
        <v>16</v>
      </c>
      <c r="C88" s="7">
        <v>2140</v>
      </c>
      <c r="D88" s="7">
        <v>1</v>
      </c>
      <c r="E88" s="7">
        <v>0</v>
      </c>
      <c r="F88" s="7">
        <v>0</v>
      </c>
      <c r="G88" s="7">
        <v>0</v>
      </c>
      <c r="H88" s="7">
        <v>0</v>
      </c>
      <c r="I88" s="7">
        <v>2</v>
      </c>
      <c r="J88" s="17">
        <f t="shared" si="12"/>
        <v>2143</v>
      </c>
    </row>
    <row r="89" spans="2:10" ht="15.75" thickBot="1">
      <c r="B89" s="26" t="s">
        <v>17</v>
      </c>
      <c r="C89" s="27">
        <v>0</v>
      </c>
      <c r="D89" s="27">
        <v>0</v>
      </c>
      <c r="E89" s="27">
        <v>0</v>
      </c>
      <c r="F89" s="27">
        <v>28</v>
      </c>
      <c r="G89" s="27">
        <v>0</v>
      </c>
      <c r="H89" s="27">
        <v>0</v>
      </c>
      <c r="I89" s="27">
        <v>0</v>
      </c>
      <c r="J89" s="28">
        <f t="shared" si="12"/>
        <v>28</v>
      </c>
    </row>
    <row r="90" spans="2:10" ht="15.75" thickBot="1">
      <c r="B90" s="23" t="s">
        <v>15</v>
      </c>
      <c r="C90" s="24">
        <f aca="true" t="shared" si="13" ref="C90:J90">SUM(C80:C89)</f>
        <v>246124</v>
      </c>
      <c r="D90" s="24">
        <f t="shared" si="13"/>
        <v>387</v>
      </c>
      <c r="E90" s="24">
        <f t="shared" si="13"/>
        <v>48699</v>
      </c>
      <c r="F90" s="24">
        <f t="shared" si="13"/>
        <v>23836</v>
      </c>
      <c r="G90" s="24">
        <f t="shared" si="13"/>
        <v>825</v>
      </c>
      <c r="H90" s="24">
        <f t="shared" si="13"/>
        <v>66</v>
      </c>
      <c r="I90" s="24">
        <f t="shared" si="13"/>
        <v>35369</v>
      </c>
      <c r="J90" s="25">
        <f t="shared" si="13"/>
        <v>355306</v>
      </c>
    </row>
    <row r="91" spans="2:10" ht="12.75">
      <c r="B91" s="2"/>
      <c r="C91" s="3"/>
      <c r="D91" s="3"/>
      <c r="E91" s="3"/>
      <c r="F91" s="3"/>
      <c r="G91" s="3"/>
      <c r="H91" s="3"/>
      <c r="I91" s="3"/>
      <c r="J91" s="3"/>
    </row>
    <row r="92" ht="13.5">
      <c r="B92" s="5" t="s">
        <v>21</v>
      </c>
    </row>
    <row r="93" ht="13.5">
      <c r="B93" s="5"/>
    </row>
  </sheetData>
  <sheetProtection password="C665" sheet="1" objects="1" scenarios="1"/>
  <mergeCells count="3">
    <mergeCell ref="B2:J2"/>
    <mergeCell ref="C3:D3"/>
    <mergeCell ref="E3:H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5"/>
  <sheetViews>
    <sheetView showGridLines="0" tabSelected="1" zoomScalePageLayoutView="0" workbookViewId="0" topLeftCell="A1">
      <pane ySplit="4" topLeftCell="A60" activePane="bottomLeft" state="frozen"/>
      <selection pane="topLeft" activeCell="A1" sqref="A1"/>
      <selection pane="bottomLeft" activeCell="I68" sqref="I68"/>
    </sheetView>
  </sheetViews>
  <sheetFormatPr defaultColWidth="11.421875" defaultRowHeight="12.75"/>
  <cols>
    <col min="1" max="1" width="6.7109375" style="0" customWidth="1"/>
    <col min="2" max="2" width="25.421875" style="0" customWidth="1"/>
    <col min="3" max="3" width="10.140625" style="0" bestFit="1" customWidth="1"/>
    <col min="4" max="4" width="10.421875" style="0" customWidth="1"/>
    <col min="5" max="5" width="15.8515625" style="0" customWidth="1"/>
    <col min="6" max="6" width="15.57421875" style="0" customWidth="1"/>
    <col min="7" max="7" width="16.28125" style="0" customWidth="1"/>
    <col min="8" max="10" width="14.421875" style="0" customWidth="1"/>
  </cols>
  <sheetData>
    <row r="2" spans="1:9" ht="18">
      <c r="A2" s="30" t="s">
        <v>25</v>
      </c>
      <c r="B2" s="30"/>
      <c r="C2" s="30"/>
      <c r="D2" s="30"/>
      <c r="E2" s="30"/>
      <c r="F2" s="30"/>
      <c r="G2" s="30"/>
      <c r="H2" s="30"/>
      <c r="I2" s="30"/>
    </row>
    <row r="3" spans="1:9" ht="18">
      <c r="A3" s="6"/>
      <c r="B3" s="6"/>
      <c r="C3" s="31" t="s">
        <v>23</v>
      </c>
      <c r="D3" s="31"/>
      <c r="E3" s="32" t="s">
        <v>24</v>
      </c>
      <c r="F3" s="32"/>
      <c r="G3" s="32"/>
      <c r="H3" s="32"/>
      <c r="I3" s="6"/>
    </row>
    <row r="4" spans="1:9" ht="18">
      <c r="A4" s="6"/>
      <c r="B4" s="6"/>
      <c r="C4" s="6"/>
      <c r="D4" s="6"/>
      <c r="E4" s="6" t="s">
        <v>26</v>
      </c>
      <c r="F4" s="6"/>
      <c r="G4" s="6"/>
      <c r="H4" s="6"/>
      <c r="I4" s="6"/>
    </row>
    <row r="5" ht="13.5" thickBot="1"/>
    <row r="6" spans="2:8" ht="15.75" thickBot="1">
      <c r="B6" s="9">
        <v>39234</v>
      </c>
      <c r="C6" s="10" t="s">
        <v>0</v>
      </c>
      <c r="D6" s="10" t="s">
        <v>1</v>
      </c>
      <c r="E6" s="10" t="s">
        <v>2</v>
      </c>
      <c r="F6" s="10" t="s">
        <v>3</v>
      </c>
      <c r="G6" s="11" t="s">
        <v>4</v>
      </c>
      <c r="H6" s="12" t="s">
        <v>5</v>
      </c>
    </row>
    <row r="7" spans="2:8" ht="15">
      <c r="B7" s="13" t="s">
        <v>6</v>
      </c>
      <c r="C7" s="14">
        <v>1</v>
      </c>
      <c r="D7" s="14">
        <v>0</v>
      </c>
      <c r="E7" s="14">
        <v>0</v>
      </c>
      <c r="F7" s="14">
        <v>0</v>
      </c>
      <c r="G7" s="14">
        <v>0</v>
      </c>
      <c r="H7" s="15">
        <f aca="true" t="shared" si="0" ref="H7:H15">SUM(C7:G7)</f>
        <v>1</v>
      </c>
    </row>
    <row r="8" spans="2:8" ht="15">
      <c r="B8" s="16" t="s">
        <v>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17">
        <f t="shared" si="0"/>
        <v>0</v>
      </c>
    </row>
    <row r="9" spans="2:8" ht="15">
      <c r="B9" s="16" t="s">
        <v>8</v>
      </c>
      <c r="C9" s="7">
        <v>17144</v>
      </c>
      <c r="D9" s="7">
        <v>601</v>
      </c>
      <c r="E9" s="7">
        <v>8493</v>
      </c>
      <c r="F9" s="7">
        <v>6451</v>
      </c>
      <c r="G9" s="7">
        <v>511</v>
      </c>
      <c r="H9" s="17">
        <f t="shared" si="0"/>
        <v>33200</v>
      </c>
    </row>
    <row r="10" spans="2:8" ht="15">
      <c r="B10" s="16" t="s">
        <v>9</v>
      </c>
      <c r="C10" s="7">
        <v>3895</v>
      </c>
      <c r="D10" s="7">
        <v>0</v>
      </c>
      <c r="E10" s="7">
        <v>2672</v>
      </c>
      <c r="F10" s="7">
        <v>0</v>
      </c>
      <c r="G10" s="7">
        <v>2826</v>
      </c>
      <c r="H10" s="17">
        <f t="shared" si="0"/>
        <v>9393</v>
      </c>
    </row>
    <row r="11" spans="2:8" ht="15">
      <c r="B11" s="16" t="s">
        <v>10</v>
      </c>
      <c r="C11" s="7">
        <v>7</v>
      </c>
      <c r="D11" s="7">
        <v>0</v>
      </c>
      <c r="E11" s="7">
        <v>187</v>
      </c>
      <c r="F11" s="7">
        <v>186</v>
      </c>
      <c r="G11" s="7">
        <v>74</v>
      </c>
      <c r="H11" s="17">
        <f t="shared" si="0"/>
        <v>454</v>
      </c>
    </row>
    <row r="12" spans="2:8" ht="15">
      <c r="B12" s="16" t="s">
        <v>11</v>
      </c>
      <c r="C12" s="7">
        <v>172</v>
      </c>
      <c r="D12" s="7">
        <v>0</v>
      </c>
      <c r="E12" s="7">
        <v>21</v>
      </c>
      <c r="F12" s="7">
        <v>10</v>
      </c>
      <c r="G12" s="7">
        <v>0</v>
      </c>
      <c r="H12" s="17">
        <f t="shared" si="0"/>
        <v>203</v>
      </c>
    </row>
    <row r="13" spans="2:8" ht="15">
      <c r="B13" s="16" t="s">
        <v>12</v>
      </c>
      <c r="C13" s="7">
        <v>80</v>
      </c>
      <c r="D13" s="7">
        <v>35</v>
      </c>
      <c r="E13" s="7">
        <v>1300</v>
      </c>
      <c r="F13" s="7">
        <v>701</v>
      </c>
      <c r="G13" s="7">
        <v>0</v>
      </c>
      <c r="H13" s="17">
        <f t="shared" si="0"/>
        <v>2116</v>
      </c>
    </row>
    <row r="14" spans="2:8" ht="15.75" thickBot="1">
      <c r="B14" s="18" t="s">
        <v>13</v>
      </c>
      <c r="C14" s="8">
        <v>2</v>
      </c>
      <c r="D14" s="8">
        <v>0</v>
      </c>
      <c r="E14" s="8">
        <v>0</v>
      </c>
      <c r="F14" s="8">
        <v>0</v>
      </c>
      <c r="G14" s="8">
        <v>1</v>
      </c>
      <c r="H14" s="19">
        <f t="shared" si="0"/>
        <v>3</v>
      </c>
    </row>
    <row r="15" spans="2:8" ht="14.25" hidden="1" thickBot="1">
      <c r="B15" s="20" t="s">
        <v>14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2">
        <f t="shared" si="0"/>
        <v>0</v>
      </c>
    </row>
    <row r="16" spans="2:8" ht="15.75" thickBot="1">
      <c r="B16" s="23" t="s">
        <v>15</v>
      </c>
      <c r="C16" s="24">
        <f aca="true" t="shared" si="1" ref="C16:H16">SUM(C7:C15)</f>
        <v>21301</v>
      </c>
      <c r="D16" s="24">
        <f t="shared" si="1"/>
        <v>636</v>
      </c>
      <c r="E16" s="24">
        <f t="shared" si="1"/>
        <v>12673</v>
      </c>
      <c r="F16" s="24">
        <f t="shared" si="1"/>
        <v>7348</v>
      </c>
      <c r="G16" s="24">
        <f t="shared" si="1"/>
        <v>3412</v>
      </c>
      <c r="H16" s="25">
        <f t="shared" si="1"/>
        <v>45370</v>
      </c>
    </row>
    <row r="17" spans="2:8" ht="14.25" thickBot="1">
      <c r="B17" s="1"/>
      <c r="C17" s="1"/>
      <c r="D17" s="1"/>
      <c r="E17" s="1"/>
      <c r="F17" s="1"/>
      <c r="G17" s="1"/>
      <c r="H17" s="1"/>
    </row>
    <row r="18" spans="2:8" ht="15.75" thickBot="1">
      <c r="B18" s="9">
        <v>39264</v>
      </c>
      <c r="C18" s="10" t="s">
        <v>0</v>
      </c>
      <c r="D18" s="10" t="s">
        <v>1</v>
      </c>
      <c r="E18" s="10" t="s">
        <v>2</v>
      </c>
      <c r="F18" s="10" t="s">
        <v>3</v>
      </c>
      <c r="G18" s="11" t="s">
        <v>4</v>
      </c>
      <c r="H18" s="12" t="s">
        <v>5</v>
      </c>
    </row>
    <row r="19" spans="2:8" ht="15">
      <c r="B19" s="13" t="s">
        <v>6</v>
      </c>
      <c r="C19" s="14">
        <v>1</v>
      </c>
      <c r="D19" s="14">
        <v>0</v>
      </c>
      <c r="E19" s="14">
        <v>0</v>
      </c>
      <c r="F19" s="14">
        <v>0</v>
      </c>
      <c r="G19" s="14">
        <v>0</v>
      </c>
      <c r="H19" s="15">
        <f>SUM(C19:G19)</f>
        <v>1</v>
      </c>
    </row>
    <row r="20" spans="2:8" ht="15">
      <c r="B20" s="16" t="s">
        <v>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17">
        <f aca="true" t="shared" si="2" ref="H20:H27">SUM(C20:G20)</f>
        <v>0</v>
      </c>
    </row>
    <row r="21" spans="2:8" ht="15">
      <c r="B21" s="16" t="s">
        <v>8</v>
      </c>
      <c r="C21" s="7">
        <v>18355</v>
      </c>
      <c r="D21" s="7">
        <v>730</v>
      </c>
      <c r="E21" s="7">
        <v>9577</v>
      </c>
      <c r="F21" s="7">
        <v>6290</v>
      </c>
      <c r="G21" s="7">
        <v>612</v>
      </c>
      <c r="H21" s="17">
        <f t="shared" si="2"/>
        <v>35564</v>
      </c>
    </row>
    <row r="22" spans="2:8" ht="15">
      <c r="B22" s="16" t="s">
        <v>9</v>
      </c>
      <c r="C22" s="7">
        <v>4040</v>
      </c>
      <c r="D22" s="7">
        <v>0</v>
      </c>
      <c r="E22" s="7">
        <v>5279</v>
      </c>
      <c r="F22" s="7">
        <v>0</v>
      </c>
      <c r="G22" s="7">
        <v>6576</v>
      </c>
      <c r="H22" s="17">
        <f t="shared" si="2"/>
        <v>15895</v>
      </c>
    </row>
    <row r="23" spans="2:8" ht="15">
      <c r="B23" s="16" t="s">
        <v>10</v>
      </c>
      <c r="C23" s="7">
        <v>5</v>
      </c>
      <c r="D23" s="7">
        <v>0</v>
      </c>
      <c r="E23" s="7">
        <v>216</v>
      </c>
      <c r="F23" s="7">
        <v>244</v>
      </c>
      <c r="G23" s="7">
        <v>109</v>
      </c>
      <c r="H23" s="17">
        <f t="shared" si="2"/>
        <v>574</v>
      </c>
    </row>
    <row r="24" spans="2:8" ht="15">
      <c r="B24" s="16" t="s">
        <v>11</v>
      </c>
      <c r="C24" s="7">
        <v>196</v>
      </c>
      <c r="D24" s="7">
        <v>0</v>
      </c>
      <c r="E24" s="7">
        <v>30</v>
      </c>
      <c r="F24" s="7">
        <v>11</v>
      </c>
      <c r="G24" s="7">
        <v>0</v>
      </c>
      <c r="H24" s="17">
        <f t="shared" si="2"/>
        <v>237</v>
      </c>
    </row>
    <row r="25" spans="2:8" ht="15">
      <c r="B25" s="16" t="s">
        <v>12</v>
      </c>
      <c r="C25" s="7">
        <v>125</v>
      </c>
      <c r="D25" s="7">
        <v>40</v>
      </c>
      <c r="E25" s="7">
        <v>1773</v>
      </c>
      <c r="F25" s="7">
        <v>699</v>
      </c>
      <c r="G25" s="7">
        <v>0</v>
      </c>
      <c r="H25" s="17">
        <f t="shared" si="2"/>
        <v>2637</v>
      </c>
    </row>
    <row r="26" spans="2:8" ht="15.75" thickBot="1">
      <c r="B26" s="18" t="s">
        <v>13</v>
      </c>
      <c r="C26" s="8">
        <v>2</v>
      </c>
      <c r="D26" s="8">
        <v>0</v>
      </c>
      <c r="E26" s="8">
        <v>0</v>
      </c>
      <c r="F26" s="8">
        <v>0</v>
      </c>
      <c r="G26" s="8">
        <v>0</v>
      </c>
      <c r="H26" s="19">
        <f t="shared" si="2"/>
        <v>2</v>
      </c>
    </row>
    <row r="27" spans="2:8" ht="14.25" hidden="1" thickBot="1">
      <c r="B27" s="20" t="s">
        <v>14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2">
        <f t="shared" si="2"/>
        <v>0</v>
      </c>
    </row>
    <row r="28" spans="2:8" ht="15.75" thickBot="1">
      <c r="B28" s="23" t="s">
        <v>15</v>
      </c>
      <c r="C28" s="24">
        <f aca="true" t="shared" si="3" ref="C28:H28">SUM(C19:C27)</f>
        <v>22724</v>
      </c>
      <c r="D28" s="24">
        <f t="shared" si="3"/>
        <v>770</v>
      </c>
      <c r="E28" s="24">
        <f t="shared" si="3"/>
        <v>16875</v>
      </c>
      <c r="F28" s="24">
        <f t="shared" si="3"/>
        <v>7244</v>
      </c>
      <c r="G28" s="24">
        <f t="shared" si="3"/>
        <v>7297</v>
      </c>
      <c r="H28" s="25">
        <f t="shared" si="3"/>
        <v>54910</v>
      </c>
    </row>
    <row r="29" spans="2:8" ht="13.5" thickBot="1">
      <c r="B29" s="2"/>
      <c r="C29" s="3"/>
      <c r="D29" s="3"/>
      <c r="E29" s="3"/>
      <c r="F29" s="3"/>
      <c r="G29" s="3"/>
      <c r="H29" s="3"/>
    </row>
    <row r="30" spans="2:8" ht="15.75" thickBot="1">
      <c r="B30" s="9">
        <v>39295</v>
      </c>
      <c r="C30" s="10" t="s">
        <v>0</v>
      </c>
      <c r="D30" s="10" t="s">
        <v>1</v>
      </c>
      <c r="E30" s="10" t="s">
        <v>2</v>
      </c>
      <c r="F30" s="10" t="s">
        <v>3</v>
      </c>
      <c r="G30" s="11" t="s">
        <v>4</v>
      </c>
      <c r="H30" s="12" t="s">
        <v>5</v>
      </c>
    </row>
    <row r="31" spans="2:8" ht="15">
      <c r="B31" s="13" t="s">
        <v>6</v>
      </c>
      <c r="C31" s="14">
        <v>1.40483</v>
      </c>
      <c r="D31" s="14">
        <v>0.13</v>
      </c>
      <c r="E31" s="14">
        <v>0</v>
      </c>
      <c r="F31" s="14">
        <v>0</v>
      </c>
      <c r="G31" s="14">
        <v>0</v>
      </c>
      <c r="H31" s="15">
        <f>SUM(C31:G31)</f>
        <v>1.53483</v>
      </c>
    </row>
    <row r="32" spans="2:8" ht="15">
      <c r="B32" s="16" t="s">
        <v>7</v>
      </c>
      <c r="C32" s="7">
        <v>1.054206</v>
      </c>
      <c r="D32" s="7">
        <v>0</v>
      </c>
      <c r="E32" s="7">
        <v>0</v>
      </c>
      <c r="F32" s="7">
        <v>0</v>
      </c>
      <c r="G32" s="7">
        <v>0.009</v>
      </c>
      <c r="H32" s="17">
        <f aca="true" t="shared" si="4" ref="H32:H39">SUM(C32:G32)</f>
        <v>1.0632059999999999</v>
      </c>
    </row>
    <row r="33" spans="2:8" ht="15">
      <c r="B33" s="16" t="s">
        <v>8</v>
      </c>
      <c r="C33" s="7">
        <v>18718.08324198</v>
      </c>
      <c r="D33" s="7">
        <v>831.9293862000001</v>
      </c>
      <c r="E33" s="7">
        <v>10971.852727050002</v>
      </c>
      <c r="F33" s="7">
        <v>7411.554517449999</v>
      </c>
      <c r="G33" s="7">
        <v>670.0905139600001</v>
      </c>
      <c r="H33" s="17">
        <f t="shared" si="4"/>
        <v>38603.51038664</v>
      </c>
    </row>
    <row r="34" spans="2:8" ht="15">
      <c r="B34" s="16" t="s">
        <v>9</v>
      </c>
      <c r="C34" s="7">
        <v>5250.532512</v>
      </c>
      <c r="D34" s="7">
        <v>0</v>
      </c>
      <c r="E34" s="7">
        <v>7167.780766</v>
      </c>
      <c r="F34" s="7">
        <v>0</v>
      </c>
      <c r="G34" s="7">
        <v>8581.111706</v>
      </c>
      <c r="H34" s="17">
        <f t="shared" si="4"/>
        <v>20999.424983999997</v>
      </c>
    </row>
    <row r="35" spans="2:8" ht="15">
      <c r="B35" s="16" t="s">
        <v>10</v>
      </c>
      <c r="C35" s="7">
        <v>127.669691</v>
      </c>
      <c r="D35" s="7">
        <v>0</v>
      </c>
      <c r="E35" s="7">
        <v>502.956706</v>
      </c>
      <c r="F35" s="7">
        <v>315.34891</v>
      </c>
      <c r="G35" s="7">
        <v>135.362786</v>
      </c>
      <c r="H35" s="17">
        <f t="shared" si="4"/>
        <v>1081.3380929999998</v>
      </c>
    </row>
    <row r="36" spans="2:8" ht="15">
      <c r="B36" s="16" t="s">
        <v>11</v>
      </c>
      <c r="C36" s="7">
        <v>303.264596</v>
      </c>
      <c r="D36" s="7">
        <v>0</v>
      </c>
      <c r="E36" s="7">
        <v>56.340202</v>
      </c>
      <c r="F36" s="7">
        <v>33.193119</v>
      </c>
      <c r="G36" s="7">
        <v>0</v>
      </c>
      <c r="H36" s="17">
        <f t="shared" si="4"/>
        <v>392.797917</v>
      </c>
    </row>
    <row r="37" spans="2:8" ht="15">
      <c r="B37" s="16" t="s">
        <v>12</v>
      </c>
      <c r="C37" s="7">
        <v>227.553018</v>
      </c>
      <c r="D37" s="7">
        <v>51.048771</v>
      </c>
      <c r="E37" s="7">
        <v>1696.285539</v>
      </c>
      <c r="F37" s="7">
        <v>733.847301</v>
      </c>
      <c r="G37" s="7">
        <v>0</v>
      </c>
      <c r="H37" s="17">
        <f t="shared" si="4"/>
        <v>2708.734629</v>
      </c>
    </row>
    <row r="38" spans="2:8" ht="15.75" thickBot="1">
      <c r="B38" s="18" t="s">
        <v>13</v>
      </c>
      <c r="C38" s="8">
        <v>1.285751</v>
      </c>
      <c r="D38" s="8">
        <v>0</v>
      </c>
      <c r="E38" s="8">
        <v>0</v>
      </c>
      <c r="F38" s="8">
        <v>0</v>
      </c>
      <c r="G38" s="8">
        <v>0.332665</v>
      </c>
      <c r="H38" s="19">
        <f t="shared" si="4"/>
        <v>1.618416</v>
      </c>
    </row>
    <row r="39" spans="2:8" ht="14.25" hidden="1" thickBot="1">
      <c r="B39" s="20" t="s">
        <v>14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2">
        <f t="shared" si="4"/>
        <v>0</v>
      </c>
    </row>
    <row r="40" spans="2:8" ht="15.75" thickBot="1">
      <c r="B40" s="23" t="s">
        <v>15</v>
      </c>
      <c r="C40" s="24">
        <f aca="true" t="shared" si="5" ref="C40:H40">SUM(C31:C39)</f>
        <v>24630.847845979995</v>
      </c>
      <c r="D40" s="24">
        <f t="shared" si="5"/>
        <v>883.1081572</v>
      </c>
      <c r="E40" s="24">
        <f t="shared" si="5"/>
        <v>20395.215940050002</v>
      </c>
      <c r="F40" s="24">
        <f t="shared" si="5"/>
        <v>8493.943847449998</v>
      </c>
      <c r="G40" s="24">
        <f t="shared" si="5"/>
        <v>9386.90667096</v>
      </c>
      <c r="H40" s="25">
        <f t="shared" si="5"/>
        <v>63790.02246164</v>
      </c>
    </row>
    <row r="41" spans="2:8" ht="13.5" thickBot="1">
      <c r="B41" s="2"/>
      <c r="C41" s="3"/>
      <c r="D41" s="3"/>
      <c r="E41" s="3"/>
      <c r="F41" s="3"/>
      <c r="G41" s="3"/>
      <c r="H41" s="3"/>
    </row>
    <row r="42" spans="2:8" ht="15.75" thickBot="1">
      <c r="B42" s="9">
        <v>39326</v>
      </c>
      <c r="C42" s="10" t="s">
        <v>0</v>
      </c>
      <c r="D42" s="10" t="s">
        <v>1</v>
      </c>
      <c r="E42" s="10" t="s">
        <v>2</v>
      </c>
      <c r="F42" s="10" t="s">
        <v>3</v>
      </c>
      <c r="G42" s="11" t="s">
        <v>4</v>
      </c>
      <c r="H42" s="12" t="s">
        <v>5</v>
      </c>
    </row>
    <row r="43" spans="2:8" ht="15">
      <c r="B43" s="13" t="s">
        <v>6</v>
      </c>
      <c r="C43" s="14">
        <v>1.377061</v>
      </c>
      <c r="D43" s="14">
        <v>0</v>
      </c>
      <c r="E43" s="14">
        <v>0</v>
      </c>
      <c r="F43" s="14">
        <v>0</v>
      </c>
      <c r="G43" s="14">
        <v>0.0945</v>
      </c>
      <c r="H43" s="15">
        <f>SUM(C43:G43)</f>
        <v>1.4715610000000001</v>
      </c>
    </row>
    <row r="44" spans="2:8" ht="15">
      <c r="B44" s="16" t="s">
        <v>7</v>
      </c>
      <c r="C44" s="7">
        <v>1.034394</v>
      </c>
      <c r="D44" s="7">
        <v>0</v>
      </c>
      <c r="E44" s="7">
        <v>0</v>
      </c>
      <c r="F44" s="7">
        <v>0</v>
      </c>
      <c r="G44" s="7">
        <v>0.06</v>
      </c>
      <c r="H44" s="17">
        <f aca="true" t="shared" si="6" ref="H44:H52">SUM(C44:G44)</f>
        <v>1.094394</v>
      </c>
    </row>
    <row r="45" spans="2:8" ht="15">
      <c r="B45" s="16" t="s">
        <v>8</v>
      </c>
      <c r="C45" s="7">
        <v>19731.213415010003</v>
      </c>
      <c r="D45" s="7">
        <v>797.56212978</v>
      </c>
      <c r="E45" s="7">
        <v>11472.489418210002</v>
      </c>
      <c r="F45" s="7">
        <v>8253.82175195</v>
      </c>
      <c r="G45" s="7">
        <v>664.826923</v>
      </c>
      <c r="H45" s="17">
        <f t="shared" si="6"/>
        <v>40919.91363795</v>
      </c>
    </row>
    <row r="46" spans="2:8" ht="15">
      <c r="B46" s="16" t="s">
        <v>9</v>
      </c>
      <c r="C46" s="7">
        <v>5564.672924</v>
      </c>
      <c r="D46" s="7">
        <v>0</v>
      </c>
      <c r="E46" s="7">
        <v>6632.285176</v>
      </c>
      <c r="F46" s="7">
        <v>0</v>
      </c>
      <c r="G46" s="7">
        <v>7689.441492</v>
      </c>
      <c r="H46" s="17">
        <f t="shared" si="6"/>
        <v>19886.399592</v>
      </c>
    </row>
    <row r="47" spans="2:8" ht="15">
      <c r="B47" s="16" t="s">
        <v>10</v>
      </c>
      <c r="C47" s="7">
        <v>116.495321</v>
      </c>
      <c r="D47" s="7">
        <v>0</v>
      </c>
      <c r="E47" s="7">
        <v>608.560683</v>
      </c>
      <c r="F47" s="7">
        <v>326.932401</v>
      </c>
      <c r="G47" s="7">
        <v>186.018559</v>
      </c>
      <c r="H47" s="17">
        <f t="shared" si="6"/>
        <v>1238.0069640000002</v>
      </c>
    </row>
    <row r="48" spans="2:8" ht="15">
      <c r="B48" s="16" t="s">
        <v>11</v>
      </c>
      <c r="C48" s="7">
        <v>361.246969</v>
      </c>
      <c r="D48" s="7">
        <v>0</v>
      </c>
      <c r="E48" s="7">
        <v>74.745777</v>
      </c>
      <c r="F48" s="7">
        <v>30.0497</v>
      </c>
      <c r="G48" s="7">
        <v>0</v>
      </c>
      <c r="H48" s="17">
        <f t="shared" si="6"/>
        <v>466.04244600000004</v>
      </c>
    </row>
    <row r="49" spans="2:8" ht="15">
      <c r="B49" s="16" t="s">
        <v>12</v>
      </c>
      <c r="C49" s="7">
        <v>321.573506</v>
      </c>
      <c r="D49" s="7">
        <v>41.798934</v>
      </c>
      <c r="E49" s="7">
        <v>1651.609906</v>
      </c>
      <c r="F49" s="7">
        <v>780.5047</v>
      </c>
      <c r="G49" s="7">
        <v>0</v>
      </c>
      <c r="H49" s="17">
        <f t="shared" si="6"/>
        <v>2795.4870459999997</v>
      </c>
    </row>
    <row r="50" spans="2:8" ht="15">
      <c r="B50" s="16" t="s">
        <v>13</v>
      </c>
      <c r="C50" s="7">
        <v>2.653925</v>
      </c>
      <c r="D50" s="7">
        <v>0</v>
      </c>
      <c r="E50" s="7">
        <v>0</v>
      </c>
      <c r="F50" s="7">
        <v>0</v>
      </c>
      <c r="G50" s="7">
        <v>0.124736</v>
      </c>
      <c r="H50" s="17">
        <f t="shared" si="6"/>
        <v>2.778661</v>
      </c>
    </row>
    <row r="51" spans="2:8" ht="15" hidden="1">
      <c r="B51" s="16" t="s">
        <v>14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17">
        <f t="shared" si="6"/>
        <v>0</v>
      </c>
    </row>
    <row r="52" spans="2:8" ht="15.75" thickBot="1">
      <c r="B52" s="26" t="s">
        <v>16</v>
      </c>
      <c r="C52" s="27">
        <v>0.217027</v>
      </c>
      <c r="D52" s="27">
        <v>0</v>
      </c>
      <c r="E52" s="27">
        <v>0</v>
      </c>
      <c r="F52" s="27">
        <v>0</v>
      </c>
      <c r="G52" s="27">
        <v>1.104924</v>
      </c>
      <c r="H52" s="28">
        <f t="shared" si="6"/>
        <v>1.321951</v>
      </c>
    </row>
    <row r="53" spans="2:8" ht="15.75" thickBot="1">
      <c r="B53" s="23" t="s">
        <v>15</v>
      </c>
      <c r="C53" s="24">
        <f aca="true" t="shared" si="7" ref="C53:H53">SUM(C43:C52)</f>
        <v>26100.48454201</v>
      </c>
      <c r="D53" s="24">
        <f t="shared" si="7"/>
        <v>839.36106378</v>
      </c>
      <c r="E53" s="24">
        <f t="shared" si="7"/>
        <v>20439.690960210002</v>
      </c>
      <c r="F53" s="24">
        <f t="shared" si="7"/>
        <v>9391.308552949999</v>
      </c>
      <c r="G53" s="24">
        <f t="shared" si="7"/>
        <v>8541.671133999998</v>
      </c>
      <c r="H53" s="25">
        <f t="shared" si="7"/>
        <v>65312.516252949994</v>
      </c>
    </row>
    <row r="54" spans="2:8" ht="13.5" thickBot="1">
      <c r="B54" s="2"/>
      <c r="C54" s="3"/>
      <c r="D54" s="3"/>
      <c r="E54" s="3"/>
      <c r="F54" s="3"/>
      <c r="G54" s="3"/>
      <c r="H54" s="3"/>
    </row>
    <row r="55" spans="2:8" ht="15.75" thickBot="1">
      <c r="B55" s="9">
        <v>39356</v>
      </c>
      <c r="C55" s="10" t="s">
        <v>0</v>
      </c>
      <c r="D55" s="10" t="s">
        <v>1</v>
      </c>
      <c r="E55" s="10" t="s">
        <v>2</v>
      </c>
      <c r="F55" s="10" t="s">
        <v>3</v>
      </c>
      <c r="G55" s="11" t="s">
        <v>4</v>
      </c>
      <c r="H55" s="12" t="s">
        <v>5</v>
      </c>
    </row>
    <row r="56" spans="2:8" ht="15">
      <c r="B56" s="13" t="s">
        <v>6</v>
      </c>
      <c r="C56" s="14">
        <f>127108512/1000000</f>
        <v>127.108512</v>
      </c>
      <c r="D56" s="14">
        <v>0</v>
      </c>
      <c r="E56" s="14">
        <v>0</v>
      </c>
      <c r="F56" s="14">
        <v>0</v>
      </c>
      <c r="G56" s="14">
        <v>1.023</v>
      </c>
      <c r="H56" s="15">
        <f>SUM(C56:G56)</f>
        <v>128.13151200000001</v>
      </c>
    </row>
    <row r="57" spans="2:8" ht="15">
      <c r="B57" s="16" t="s">
        <v>7</v>
      </c>
      <c r="C57" s="7">
        <f>49814943/1000000</f>
        <v>49.814943</v>
      </c>
      <c r="D57" s="7">
        <v>0</v>
      </c>
      <c r="E57" s="7">
        <v>0</v>
      </c>
      <c r="F57" s="7">
        <v>0</v>
      </c>
      <c r="G57" s="7">
        <v>0.45</v>
      </c>
      <c r="H57" s="17">
        <f aca="true" t="shared" si="8" ref="H57:H65">SUM(C57:G57)</f>
        <v>50.264943</v>
      </c>
    </row>
    <row r="58" spans="2:8" ht="15">
      <c r="B58" s="16" t="s">
        <v>8</v>
      </c>
      <c r="C58" s="7">
        <f>20735152211.44/1000000</f>
        <v>20735.15221144</v>
      </c>
      <c r="D58" s="7">
        <f>883876529.1/1000000</f>
        <v>883.8765291</v>
      </c>
      <c r="E58" s="7">
        <v>11840.24691098</v>
      </c>
      <c r="F58" s="7">
        <v>8079.272064430001</v>
      </c>
      <c r="G58" s="7">
        <v>692.678098</v>
      </c>
      <c r="H58" s="17">
        <f t="shared" si="8"/>
        <v>42231.22581395</v>
      </c>
    </row>
    <row r="59" spans="2:8" ht="15">
      <c r="B59" s="16" t="s">
        <v>9</v>
      </c>
      <c r="C59" s="7">
        <f>6021286694/1000000</f>
        <v>6021.286694</v>
      </c>
      <c r="D59" s="7">
        <v>0</v>
      </c>
      <c r="E59" s="7">
        <v>13301.246146</v>
      </c>
      <c r="F59" s="7">
        <v>0</v>
      </c>
      <c r="G59" s="7">
        <v>311.301857</v>
      </c>
      <c r="H59" s="17">
        <f t="shared" si="8"/>
        <v>19633.834697</v>
      </c>
    </row>
    <row r="60" spans="2:8" ht="15">
      <c r="B60" s="16" t="s">
        <v>10</v>
      </c>
      <c r="C60" s="7">
        <f>153776525/1000000</f>
        <v>153.776525</v>
      </c>
      <c r="D60" s="7">
        <v>0</v>
      </c>
      <c r="E60" s="7">
        <v>805.399304</v>
      </c>
      <c r="F60" s="7">
        <v>410.093363</v>
      </c>
      <c r="G60" s="7">
        <v>251.972173</v>
      </c>
      <c r="H60" s="17">
        <f t="shared" si="8"/>
        <v>1621.2413649999999</v>
      </c>
    </row>
    <row r="61" spans="2:8" ht="15">
      <c r="B61" s="16" t="s">
        <v>11</v>
      </c>
      <c r="C61" s="7">
        <f>420426240/1000000</f>
        <v>420.42624</v>
      </c>
      <c r="D61" s="7">
        <v>0</v>
      </c>
      <c r="E61" s="7">
        <v>63.23645</v>
      </c>
      <c r="F61" s="7">
        <v>49.530554</v>
      </c>
      <c r="G61" s="7">
        <v>0</v>
      </c>
      <c r="H61" s="17">
        <f t="shared" si="8"/>
        <v>533.193244</v>
      </c>
    </row>
    <row r="62" spans="2:8" ht="15">
      <c r="B62" s="16" t="s">
        <v>12</v>
      </c>
      <c r="C62" s="7">
        <f>309363606/1000000</f>
        <v>309.363606</v>
      </c>
      <c r="D62" s="7">
        <f>85246660/1000000</f>
        <v>85.24666</v>
      </c>
      <c r="E62" s="7">
        <v>1768.722619</v>
      </c>
      <c r="F62" s="7">
        <v>948.508</v>
      </c>
      <c r="G62" s="7">
        <v>0</v>
      </c>
      <c r="H62" s="17">
        <f t="shared" si="8"/>
        <v>3111.8408849999996</v>
      </c>
    </row>
    <row r="63" spans="2:8" ht="15">
      <c r="B63" s="16" t="s">
        <v>13</v>
      </c>
      <c r="C63" s="7">
        <f>222534471/1000000</f>
        <v>222.534471</v>
      </c>
      <c r="D63" s="7">
        <v>0</v>
      </c>
      <c r="E63" s="7">
        <v>0</v>
      </c>
      <c r="F63" s="7">
        <v>0</v>
      </c>
      <c r="G63" s="7">
        <v>0</v>
      </c>
      <c r="H63" s="17">
        <f t="shared" si="8"/>
        <v>222.534471</v>
      </c>
    </row>
    <row r="64" spans="2:8" ht="15" hidden="1">
      <c r="B64" s="16" t="s">
        <v>14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17">
        <f t="shared" si="8"/>
        <v>0</v>
      </c>
    </row>
    <row r="65" spans="2:8" ht="15.75" thickBot="1">
      <c r="B65" s="26" t="s">
        <v>16</v>
      </c>
      <c r="C65" s="27">
        <f>114653003/1000000</f>
        <v>114.653003</v>
      </c>
      <c r="D65" s="27">
        <f>1020000/1000000</f>
        <v>1.02</v>
      </c>
      <c r="E65" s="27">
        <v>0</v>
      </c>
      <c r="F65" s="27">
        <v>0</v>
      </c>
      <c r="G65" s="27">
        <v>1.104924</v>
      </c>
      <c r="H65" s="28">
        <f t="shared" si="8"/>
        <v>116.77792699999999</v>
      </c>
    </row>
    <row r="66" spans="2:8" ht="15.75" thickBot="1">
      <c r="B66" s="23" t="s">
        <v>15</v>
      </c>
      <c r="C66" s="24">
        <f aca="true" t="shared" si="9" ref="C66:H66">SUM(C56:C65)</f>
        <v>28154.116205439997</v>
      </c>
      <c r="D66" s="24">
        <f t="shared" si="9"/>
        <v>970.1431891</v>
      </c>
      <c r="E66" s="24">
        <f t="shared" si="9"/>
        <v>27778.851429979997</v>
      </c>
      <c r="F66" s="24">
        <f t="shared" si="9"/>
        <v>9487.403981430001</v>
      </c>
      <c r="G66" s="24">
        <f t="shared" si="9"/>
        <v>1258.5300519999998</v>
      </c>
      <c r="H66" s="25">
        <f t="shared" si="9"/>
        <v>67649.04485795001</v>
      </c>
    </row>
    <row r="67" spans="2:8" ht="13.5" thickBot="1">
      <c r="B67" s="2"/>
      <c r="C67" s="3"/>
      <c r="D67" s="3"/>
      <c r="E67" s="3"/>
      <c r="F67" s="3"/>
      <c r="G67" s="3"/>
      <c r="H67" s="3"/>
    </row>
    <row r="68" spans="2:8" ht="15.75" thickBot="1">
      <c r="B68" s="9">
        <v>39387</v>
      </c>
      <c r="C68" s="10" t="s">
        <v>0</v>
      </c>
      <c r="D68" s="10" t="s">
        <v>1</v>
      </c>
      <c r="E68" s="10" t="s">
        <v>2</v>
      </c>
      <c r="F68" s="10" t="s">
        <v>3</v>
      </c>
      <c r="G68" s="11" t="s">
        <v>4</v>
      </c>
      <c r="H68" s="12" t="s">
        <v>5</v>
      </c>
    </row>
    <row r="69" spans="2:8" ht="15">
      <c r="B69" s="13" t="s">
        <v>6</v>
      </c>
      <c r="C69" s="14">
        <v>326.66666</v>
      </c>
      <c r="D69" s="14">
        <v>5</v>
      </c>
      <c r="E69" s="14">
        <v>0</v>
      </c>
      <c r="F69" s="14">
        <v>0.000111</v>
      </c>
      <c r="G69" s="14">
        <v>0.25</v>
      </c>
      <c r="H69" s="15">
        <f>SUM(C69:G69)</f>
        <v>331.916771</v>
      </c>
    </row>
    <row r="70" spans="2:8" ht="15">
      <c r="B70" s="16" t="s">
        <v>7</v>
      </c>
      <c r="C70" s="7">
        <v>152.490914</v>
      </c>
      <c r="D70" s="7">
        <v>0</v>
      </c>
      <c r="E70" s="7">
        <v>0</v>
      </c>
      <c r="F70" s="7">
        <v>0</v>
      </c>
      <c r="G70" s="7">
        <v>0.014</v>
      </c>
      <c r="H70" s="17">
        <f aca="true" t="shared" si="10" ref="H70:H77">SUM(C70:G70)</f>
        <v>152.504914</v>
      </c>
    </row>
    <row r="71" spans="2:8" ht="15">
      <c r="B71" s="16" t="s">
        <v>8</v>
      </c>
      <c r="C71" s="7">
        <v>16355.65664811</v>
      </c>
      <c r="D71" s="7">
        <v>646.305475</v>
      </c>
      <c r="E71" s="7">
        <v>9707.375292720002</v>
      </c>
      <c r="F71" s="7">
        <v>6535.35069164</v>
      </c>
      <c r="G71" s="7">
        <v>620.882275</v>
      </c>
      <c r="H71" s="17">
        <f t="shared" si="10"/>
        <v>33865.57038247</v>
      </c>
    </row>
    <row r="72" spans="2:8" ht="15">
      <c r="B72" s="16" t="s">
        <v>9</v>
      </c>
      <c r="C72" s="7">
        <v>5558.245368</v>
      </c>
      <c r="D72" s="7">
        <v>0</v>
      </c>
      <c r="E72" s="7">
        <v>12498.687666</v>
      </c>
      <c r="F72" s="7">
        <v>0</v>
      </c>
      <c r="G72" s="7">
        <v>229.686829</v>
      </c>
      <c r="H72" s="17">
        <f t="shared" si="10"/>
        <v>18286.619863</v>
      </c>
    </row>
    <row r="73" spans="2:8" ht="15">
      <c r="B73" s="16" t="s">
        <v>10</v>
      </c>
      <c r="C73" s="7">
        <v>192.422204</v>
      </c>
      <c r="D73" s="7">
        <v>0</v>
      </c>
      <c r="E73" s="7">
        <v>1048.260975</v>
      </c>
      <c r="F73" s="7">
        <v>456.896312</v>
      </c>
      <c r="G73" s="7">
        <v>242.885755</v>
      </c>
      <c r="H73" s="17">
        <f t="shared" si="10"/>
        <v>1940.465246</v>
      </c>
    </row>
    <row r="74" spans="2:8" ht="15">
      <c r="B74" s="16" t="s">
        <v>11</v>
      </c>
      <c r="C74" s="7">
        <v>316.886111</v>
      </c>
      <c r="D74" s="7">
        <v>0</v>
      </c>
      <c r="E74" s="7">
        <v>61.252929</v>
      </c>
      <c r="F74" s="7">
        <v>39.09555</v>
      </c>
      <c r="G74" s="7">
        <v>0</v>
      </c>
      <c r="H74" s="17">
        <f t="shared" si="10"/>
        <v>417.23459</v>
      </c>
    </row>
    <row r="75" spans="2:8" ht="15">
      <c r="B75" s="16" t="s">
        <v>12</v>
      </c>
      <c r="C75" s="7">
        <v>467.428667</v>
      </c>
      <c r="D75" s="7">
        <v>48.120271</v>
      </c>
      <c r="E75" s="7">
        <v>1925.08012</v>
      </c>
      <c r="F75" s="7">
        <v>901</v>
      </c>
      <c r="G75" s="7">
        <v>0</v>
      </c>
      <c r="H75" s="17">
        <f t="shared" si="10"/>
        <v>3341.629058</v>
      </c>
    </row>
    <row r="76" spans="2:8" ht="15">
      <c r="B76" s="16" t="s">
        <v>13</v>
      </c>
      <c r="C76" s="7">
        <v>527.873867</v>
      </c>
      <c r="D76" s="7">
        <v>0</v>
      </c>
      <c r="E76" s="7">
        <v>0</v>
      </c>
      <c r="F76" s="7">
        <v>0</v>
      </c>
      <c r="G76" s="7">
        <v>0</v>
      </c>
      <c r="H76" s="17">
        <f t="shared" si="10"/>
        <v>527.873867</v>
      </c>
    </row>
    <row r="77" spans="2:8" ht="15.75" thickBot="1">
      <c r="B77" s="26" t="s">
        <v>16</v>
      </c>
      <c r="C77" s="27">
        <v>114.653003</v>
      </c>
      <c r="D77" s="27">
        <v>1.02</v>
      </c>
      <c r="E77" s="27">
        <v>0</v>
      </c>
      <c r="F77" s="27">
        <v>0</v>
      </c>
      <c r="G77" s="27">
        <v>1.104924</v>
      </c>
      <c r="H77" s="28">
        <f t="shared" si="10"/>
        <v>116.77792699999999</v>
      </c>
    </row>
    <row r="78" spans="2:8" ht="15.75" thickBot="1">
      <c r="B78" s="23" t="s">
        <v>15</v>
      </c>
      <c r="C78" s="24">
        <f aca="true" t="shared" si="11" ref="C78:H78">SUM(C69:C77)</f>
        <v>24012.323442109995</v>
      </c>
      <c r="D78" s="24">
        <f t="shared" si="11"/>
        <v>700.445746</v>
      </c>
      <c r="E78" s="24">
        <f t="shared" si="11"/>
        <v>25240.65698272</v>
      </c>
      <c r="F78" s="24">
        <f t="shared" si="11"/>
        <v>7932.34266464</v>
      </c>
      <c r="G78" s="24">
        <f t="shared" si="11"/>
        <v>1094.823783</v>
      </c>
      <c r="H78" s="25">
        <f t="shared" si="11"/>
        <v>58980.59261847001</v>
      </c>
    </row>
    <row r="79" spans="2:8" ht="13.5" thickBot="1">
      <c r="B79" s="2"/>
      <c r="C79" s="3"/>
      <c r="D79" s="3"/>
      <c r="E79" s="3"/>
      <c r="F79" s="3"/>
      <c r="G79" s="3"/>
      <c r="H79" s="3"/>
    </row>
    <row r="80" spans="2:8" ht="15.75" thickBot="1">
      <c r="B80" s="9">
        <v>39417</v>
      </c>
      <c r="C80" s="10" t="s">
        <v>0</v>
      </c>
      <c r="D80" s="10" t="s">
        <v>1</v>
      </c>
      <c r="E80" s="10" t="s">
        <v>2</v>
      </c>
      <c r="F80" s="10" t="s">
        <v>3</v>
      </c>
      <c r="G80" s="11" t="s">
        <v>4</v>
      </c>
      <c r="H80" s="12" t="s">
        <v>5</v>
      </c>
    </row>
    <row r="81" spans="2:10" ht="15">
      <c r="B81" s="13" t="s">
        <v>6</v>
      </c>
      <c r="C81" s="14">
        <v>402.200036</v>
      </c>
      <c r="D81" s="14">
        <v>0.075</v>
      </c>
      <c r="E81" s="14">
        <v>0</v>
      </c>
      <c r="F81" s="14">
        <v>0</v>
      </c>
      <c r="G81" s="14">
        <v>0</v>
      </c>
      <c r="H81" s="15">
        <f>SUM(C81:G81)</f>
        <v>402.275036</v>
      </c>
      <c r="J81" s="4"/>
    </row>
    <row r="82" spans="2:10" ht="15">
      <c r="B82" s="16" t="s">
        <v>7</v>
      </c>
      <c r="C82" s="7">
        <v>221.414042</v>
      </c>
      <c r="D82" s="7">
        <v>0</v>
      </c>
      <c r="E82" s="7">
        <v>0</v>
      </c>
      <c r="F82" s="7">
        <v>0</v>
      </c>
      <c r="G82" s="7">
        <v>0.41218</v>
      </c>
      <c r="H82" s="17">
        <f aca="true" t="shared" si="12" ref="H82:H90">SUM(C82:G82)</f>
        <v>221.826222</v>
      </c>
      <c r="J82" s="4"/>
    </row>
    <row r="83" spans="2:10" ht="15">
      <c r="B83" s="16" t="s">
        <v>8</v>
      </c>
      <c r="C83" s="7">
        <v>13926.83447514</v>
      </c>
      <c r="D83" s="7">
        <v>262.980462</v>
      </c>
      <c r="E83" s="7">
        <v>9105.72983088</v>
      </c>
      <c r="F83" s="7">
        <v>6861.392019</v>
      </c>
      <c r="G83" s="7">
        <v>570.404076</v>
      </c>
      <c r="H83" s="17">
        <f t="shared" si="12"/>
        <v>30727.34086302</v>
      </c>
      <c r="J83" s="4"/>
    </row>
    <row r="84" spans="2:10" ht="15">
      <c r="B84" s="16" t="s">
        <v>9</v>
      </c>
      <c r="C84" s="7">
        <v>6301.470161</v>
      </c>
      <c r="D84" s="7">
        <v>0</v>
      </c>
      <c r="E84" s="7">
        <v>6125.63065</v>
      </c>
      <c r="F84" s="7">
        <v>0</v>
      </c>
      <c r="G84" s="7">
        <v>7650.287041</v>
      </c>
      <c r="H84" s="17">
        <f t="shared" si="12"/>
        <v>20077.387852</v>
      </c>
      <c r="J84" s="4"/>
    </row>
    <row r="85" spans="2:10" ht="15">
      <c r="B85" s="16" t="s">
        <v>10</v>
      </c>
      <c r="C85" s="7">
        <v>221.303478</v>
      </c>
      <c r="D85" s="7">
        <v>0</v>
      </c>
      <c r="E85" s="7">
        <v>1162.512918</v>
      </c>
      <c r="F85" s="7">
        <v>644.715859</v>
      </c>
      <c r="G85" s="7">
        <v>275.85592</v>
      </c>
      <c r="H85" s="17">
        <f t="shared" si="12"/>
        <v>2304.388175</v>
      </c>
      <c r="J85" s="4"/>
    </row>
    <row r="86" spans="2:10" ht="15">
      <c r="B86" s="16" t="s">
        <v>11</v>
      </c>
      <c r="C86" s="7">
        <v>235.253406</v>
      </c>
      <c r="D86" s="7">
        <v>0</v>
      </c>
      <c r="E86" s="7">
        <v>39.50564</v>
      </c>
      <c r="F86" s="7">
        <v>32.69481</v>
      </c>
      <c r="G86" s="7">
        <v>0</v>
      </c>
      <c r="H86" s="17">
        <f t="shared" si="12"/>
        <v>307.45385600000003</v>
      </c>
      <c r="J86" s="4"/>
    </row>
    <row r="87" spans="2:10" ht="15">
      <c r="B87" s="16" t="s">
        <v>12</v>
      </c>
      <c r="C87" s="7">
        <v>656.043543</v>
      </c>
      <c r="D87" s="7">
        <v>97.843819</v>
      </c>
      <c r="E87" s="7">
        <v>2426.074353</v>
      </c>
      <c r="F87" s="7">
        <v>1350.87905</v>
      </c>
      <c r="G87" s="7">
        <v>0</v>
      </c>
      <c r="H87" s="17">
        <f t="shared" si="12"/>
        <v>4530.840765</v>
      </c>
      <c r="J87" s="4"/>
    </row>
    <row r="88" spans="2:10" ht="15">
      <c r="B88" s="16" t="s">
        <v>13</v>
      </c>
      <c r="C88" s="7">
        <v>751.107751</v>
      </c>
      <c r="D88" s="7">
        <v>0</v>
      </c>
      <c r="E88" s="7">
        <v>0</v>
      </c>
      <c r="F88" s="7">
        <v>0</v>
      </c>
      <c r="G88" s="7">
        <v>0</v>
      </c>
      <c r="H88" s="17">
        <f t="shared" si="12"/>
        <v>751.107751</v>
      </c>
      <c r="J88" s="4"/>
    </row>
    <row r="89" spans="2:10" ht="15">
      <c r="B89" s="16" t="s">
        <v>16</v>
      </c>
      <c r="C89" s="7">
        <v>114.653003</v>
      </c>
      <c r="D89" s="7">
        <v>1.02</v>
      </c>
      <c r="E89" s="7">
        <v>0</v>
      </c>
      <c r="F89" s="7">
        <v>0</v>
      </c>
      <c r="G89" s="7">
        <v>1.104924</v>
      </c>
      <c r="H89" s="17">
        <f t="shared" si="12"/>
        <v>116.77792699999999</v>
      </c>
      <c r="J89" s="4"/>
    </row>
    <row r="90" spans="2:10" ht="15.75" thickBot="1">
      <c r="B90" s="26" t="s">
        <v>17</v>
      </c>
      <c r="C90" s="27">
        <v>0</v>
      </c>
      <c r="D90" s="27">
        <v>0</v>
      </c>
      <c r="E90" s="27">
        <v>0</v>
      </c>
      <c r="F90" s="27">
        <v>3.524</v>
      </c>
      <c r="G90" s="27">
        <v>0</v>
      </c>
      <c r="H90" s="28">
        <f t="shared" si="12"/>
        <v>3.524</v>
      </c>
      <c r="J90" s="4"/>
    </row>
    <row r="91" spans="2:10" ht="15.75" thickBot="1">
      <c r="B91" s="23" t="s">
        <v>15</v>
      </c>
      <c r="C91" s="24">
        <f aca="true" t="shared" si="13" ref="C91:H91">SUM(C81:C90)</f>
        <v>22830.27989514</v>
      </c>
      <c r="D91" s="24">
        <f t="shared" si="13"/>
        <v>361.91928099999996</v>
      </c>
      <c r="E91" s="24">
        <f t="shared" si="13"/>
        <v>18859.45339188</v>
      </c>
      <c r="F91" s="24">
        <f t="shared" si="13"/>
        <v>8893.205737999999</v>
      </c>
      <c r="G91" s="24">
        <f t="shared" si="13"/>
        <v>8498.064140999999</v>
      </c>
      <c r="H91" s="25">
        <f t="shared" si="13"/>
        <v>59442.92244702</v>
      </c>
      <c r="J91" s="4"/>
    </row>
    <row r="92" spans="2:10" ht="12.75">
      <c r="B92" s="2"/>
      <c r="C92" s="3"/>
      <c r="D92" s="3"/>
      <c r="E92" s="3"/>
      <c r="F92" s="3"/>
      <c r="G92" s="3"/>
      <c r="H92" s="3"/>
      <c r="J92" s="4"/>
    </row>
    <row r="93" spans="2:10" ht="13.5">
      <c r="B93" s="5" t="s">
        <v>21</v>
      </c>
      <c r="E93" s="3"/>
      <c r="F93" s="3"/>
      <c r="G93" s="3"/>
      <c r="H93" s="3"/>
      <c r="J93" s="4"/>
    </row>
    <row r="94" spans="2:10" ht="13.5">
      <c r="B94" s="5"/>
      <c r="E94" s="3"/>
      <c r="F94" s="3"/>
      <c r="G94" s="3"/>
      <c r="H94" s="3"/>
      <c r="J94" s="4"/>
    </row>
    <row r="95" spans="2:8" ht="12.75">
      <c r="B95" s="2"/>
      <c r="C95" s="3"/>
      <c r="D95" s="3"/>
      <c r="E95" s="3"/>
      <c r="F95" s="3"/>
      <c r="G95" s="3"/>
      <c r="H95" s="3"/>
    </row>
  </sheetData>
  <sheetProtection password="C665" sheet="1" objects="1" scenarios="1"/>
  <mergeCells count="3">
    <mergeCell ref="A2:I2"/>
    <mergeCell ref="C3:D3"/>
    <mergeCell ref="E3:H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2008-06-20T21:14:08Z</dcterms:created>
  <dcterms:modified xsi:type="dcterms:W3CDTF">2010-11-05T15:10:44Z</dcterms:modified>
  <cp:category/>
  <cp:version/>
  <cp:contentType/>
  <cp:contentStatus/>
</cp:coreProperties>
</file>